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317" documentId="8_{CB79573E-3402-4219-8DB4-7CA4C6CA2585}" xr6:coauthVersionLast="47" xr6:coauthVersionMax="47" xr10:uidLastSave="{B657FEC2-A964-4A22-9556-6E7C810C8F20}"/>
  <bookViews>
    <workbookView xWindow="-120" yWindow="-120" windowWidth="29040" windowHeight="15720" xr2:uid="{00000000-000D-0000-FFFF-FFFF00000000}"/>
  </bookViews>
  <sheets>
    <sheet name="3,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1" i="1" l="1"/>
  <c r="X22" i="1"/>
  <c r="X23" i="1"/>
  <c r="X24" i="1"/>
  <c r="X25" i="1"/>
  <c r="X26" i="1"/>
  <c r="X27" i="1"/>
  <c r="X28" i="1"/>
  <c r="X29" i="1"/>
  <c r="X20" i="1"/>
  <c r="R21" i="1"/>
  <c r="R22" i="1"/>
  <c r="R23" i="1"/>
  <c r="R24" i="1"/>
  <c r="R25" i="1"/>
  <c r="R26" i="1"/>
  <c r="R27" i="1"/>
  <c r="R28" i="1"/>
  <c r="R29" i="1"/>
  <c r="R20" i="1"/>
  <c r="L21" i="1" l="1"/>
  <c r="L22" i="1"/>
  <c r="L23" i="1"/>
  <c r="L24" i="1"/>
  <c r="L25" i="1"/>
  <c r="L26" i="1"/>
  <c r="L27" i="1"/>
  <c r="L28" i="1"/>
  <c r="L29" i="1"/>
  <c r="L20" i="1"/>
  <c r="F21" i="1" l="1"/>
  <c r="F22" i="1"/>
  <c r="F23" i="1"/>
  <c r="F24" i="1"/>
  <c r="F25" i="1"/>
  <c r="F26" i="1"/>
  <c r="F27" i="1"/>
  <c r="F28" i="1"/>
  <c r="F29" i="1"/>
  <c r="F20" i="1"/>
  <c r="AJ20" i="1"/>
  <c r="BT21" i="1" l="1"/>
  <c r="BT22" i="1"/>
  <c r="BT23" i="1"/>
  <c r="BT24" i="1"/>
  <c r="BT25" i="1"/>
  <c r="BT26" i="1"/>
  <c r="BT27" i="1"/>
  <c r="BT28" i="1"/>
  <c r="BT29" i="1"/>
  <c r="BT20" i="1"/>
  <c r="BN21" i="1" l="1"/>
  <c r="BN22" i="1"/>
  <c r="BN23" i="1"/>
  <c r="BN24" i="1"/>
  <c r="BN25" i="1"/>
  <c r="BN26" i="1"/>
  <c r="BN27" i="1"/>
  <c r="BN28" i="1"/>
  <c r="BN29" i="1"/>
  <c r="BN20" i="1"/>
  <c r="BH21" i="1" l="1"/>
  <c r="BH22" i="1"/>
  <c r="BH23" i="1"/>
  <c r="BH24" i="1"/>
  <c r="BH25" i="1"/>
  <c r="BH26" i="1"/>
  <c r="BH27" i="1"/>
  <c r="BH28" i="1"/>
  <c r="BH29" i="1"/>
  <c r="BH20" i="1"/>
  <c r="BB21" i="1" l="1"/>
  <c r="BB22" i="1"/>
  <c r="BB23" i="1"/>
  <c r="BB24" i="1"/>
  <c r="BB25" i="1"/>
  <c r="BB26" i="1"/>
  <c r="BB27" i="1"/>
  <c r="BB28" i="1"/>
  <c r="BB29" i="1"/>
  <c r="BB20" i="1"/>
  <c r="AV21" i="1"/>
  <c r="AV22" i="1"/>
  <c r="AV23" i="1"/>
  <c r="AV24" i="1"/>
  <c r="AV25" i="1"/>
  <c r="AV26" i="1"/>
  <c r="AV27" i="1"/>
  <c r="AV28" i="1"/>
  <c r="AV29" i="1"/>
  <c r="AV20" i="1"/>
  <c r="AP21" i="1" l="1"/>
  <c r="AP22" i="1"/>
  <c r="AP23" i="1"/>
  <c r="AP24" i="1"/>
  <c r="AP25" i="1"/>
  <c r="AP26" i="1"/>
  <c r="AP27" i="1"/>
  <c r="AP28" i="1"/>
  <c r="AP29" i="1"/>
  <c r="AP20" i="1"/>
  <c r="AJ21" i="1" l="1"/>
  <c r="AJ22" i="1"/>
  <c r="AJ23" i="1"/>
  <c r="AJ24" i="1"/>
  <c r="AJ25" i="1"/>
  <c r="AJ26" i="1"/>
  <c r="AJ27" i="1"/>
  <c r="AJ28" i="1"/>
  <c r="AJ29" i="1"/>
  <c r="AD21" i="1" l="1"/>
  <c r="AD22" i="1"/>
  <c r="AD23" i="1"/>
  <c r="AD24" i="1"/>
  <c r="AD25" i="1"/>
  <c r="AD26" i="1"/>
  <c r="AD27" i="1"/>
  <c r="AD28" i="1"/>
  <c r="AD29" i="1"/>
  <c r="AD20" i="1"/>
  <c r="BT7" i="1" l="1"/>
  <c r="BT8" i="1"/>
  <c r="BT9" i="1"/>
  <c r="BT10" i="1"/>
  <c r="BT11" i="1"/>
  <c r="BT12" i="1"/>
  <c r="BT13" i="1"/>
  <c r="BT14" i="1"/>
  <c r="BT15" i="1"/>
  <c r="BT6" i="1"/>
  <c r="BN7" i="1"/>
  <c r="BN8" i="1"/>
  <c r="BN9" i="1"/>
  <c r="BN10" i="1"/>
  <c r="BN11" i="1"/>
  <c r="BN12" i="1"/>
  <c r="BN13" i="1"/>
  <c r="BN14" i="1"/>
  <c r="BN15" i="1"/>
  <c r="BN6" i="1"/>
  <c r="BH7" i="1"/>
  <c r="BH8" i="1"/>
  <c r="BH9" i="1"/>
  <c r="BH10" i="1"/>
  <c r="BH11" i="1"/>
  <c r="BH12" i="1"/>
  <c r="BH13" i="1"/>
  <c r="BH14" i="1"/>
  <c r="BH15" i="1"/>
  <c r="BH6" i="1"/>
  <c r="BB7" i="1"/>
  <c r="BB8" i="1"/>
  <c r="BB9" i="1"/>
  <c r="BB10" i="1"/>
  <c r="BB11" i="1"/>
  <c r="BB12" i="1"/>
  <c r="BB13" i="1"/>
  <c r="BB14" i="1"/>
  <c r="BB15" i="1"/>
  <c r="BB6" i="1"/>
  <c r="AV7" i="1"/>
  <c r="AV8" i="1"/>
  <c r="AV9" i="1"/>
  <c r="AV10" i="1"/>
  <c r="AV11" i="1"/>
  <c r="AV12" i="1"/>
  <c r="AV13" i="1"/>
  <c r="AV14" i="1"/>
  <c r="AV15" i="1"/>
  <c r="AV6" i="1"/>
  <c r="AP7" i="1"/>
  <c r="AP8" i="1"/>
  <c r="AP9" i="1"/>
  <c r="AP10" i="1"/>
  <c r="AP11" i="1"/>
  <c r="AP12" i="1"/>
  <c r="AP13" i="1"/>
  <c r="AP14" i="1"/>
  <c r="AP15" i="1"/>
  <c r="AP6" i="1"/>
  <c r="AJ7" i="1"/>
  <c r="AJ8" i="1"/>
  <c r="AJ9" i="1"/>
  <c r="AJ10" i="1"/>
  <c r="AJ11" i="1"/>
  <c r="AJ12" i="1"/>
  <c r="AJ13" i="1"/>
  <c r="AJ14" i="1"/>
  <c r="AJ15" i="1"/>
  <c r="AJ6" i="1"/>
  <c r="AD15" i="1"/>
  <c r="AD14" i="1"/>
  <c r="AD13" i="1"/>
  <c r="AD12" i="1"/>
  <c r="AD11" i="1"/>
  <c r="AD10" i="1"/>
  <c r="AD9" i="1"/>
  <c r="AD8" i="1"/>
  <c r="AD7" i="1"/>
  <c r="AD6" i="1"/>
</calcChain>
</file>

<file path=xl/sharedStrings.xml><?xml version="1.0" encoding="utf-8"?>
<sst xmlns="http://schemas.openxmlformats.org/spreadsheetml/2006/main" count="530" uniqueCount="119">
  <si>
    <t>وصف البند</t>
  </si>
  <si>
    <t>النسبة من الإجمالي (%)</t>
  </si>
  <si>
    <t>الدولة</t>
  </si>
  <si>
    <t>النسبة من الإجمالي %</t>
  </si>
  <si>
    <t>قيمة الصادرات  (مليون دولار)</t>
  </si>
  <si>
    <t>قيمة الواردات  (مليون دولار)</t>
  </si>
  <si>
    <t>التوزيع الجغرافي للصادرات من 2014 إلى 2025</t>
  </si>
  <si>
    <t>التوزيع الجغرافي للواردات من 2014 إلى 2025</t>
  </si>
  <si>
    <t>أهم عشرة بنود للصادرات  (HS-4) من 2014-2025</t>
  </si>
  <si>
    <t>رمز البند (HS-4)</t>
  </si>
  <si>
    <t>أهم عشرة بنود للواردات (HS-4) من 2014-2025</t>
  </si>
  <si>
    <t>السنة 2014</t>
  </si>
  <si>
    <t>السنة 2015</t>
  </si>
  <si>
    <t>السنة 2016</t>
  </si>
  <si>
    <t>السنة 2017</t>
  </si>
  <si>
    <t>السنة 2018</t>
  </si>
  <si>
    <t>السنة 2019</t>
  </si>
  <si>
    <t>السنة 2020</t>
  </si>
  <si>
    <t>السنة 2021</t>
  </si>
  <si>
    <t>السنة 2022</t>
  </si>
  <si>
    <t>السنة 2023</t>
  </si>
  <si>
    <t>السنة 2024</t>
  </si>
  <si>
    <t>السنة 2025</t>
  </si>
  <si>
    <t>89052000</t>
  </si>
  <si>
    <t>88033000</t>
  </si>
  <si>
    <t xml:space="preserve"> أرصفة مسطحة،عائمة أو غاطسة للحفر أو الإنتاج</t>
  </si>
  <si>
    <t xml:space="preserve"> أجزاء أُخر للطائرات العادية أو الطائرات العمودية</t>
  </si>
  <si>
    <t>رمز البند (HS-8)</t>
  </si>
  <si>
    <t>3901</t>
  </si>
  <si>
    <t>3102</t>
  </si>
  <si>
    <t>7601</t>
  </si>
  <si>
    <t>7214</t>
  </si>
  <si>
    <t>2804</t>
  </si>
  <si>
    <t>7301</t>
  </si>
  <si>
    <t>3904</t>
  </si>
  <si>
    <t>2903</t>
  </si>
  <si>
    <t>2503</t>
  </si>
  <si>
    <t>2814</t>
  </si>
  <si>
    <t>بولميرات اثيلين بأشكالها الأولية</t>
  </si>
  <si>
    <t>أسمدة نيتروجينية (أزوتية) معدنية أو كيماوية</t>
  </si>
  <si>
    <t>ألومنيوم خام</t>
  </si>
  <si>
    <t>قضبان وعيدان أخر من حديد أو صلب غير مخلوط، غير مشغولة أكثر من الطرق أو التجليخ بالحرارة أو السحب بالحرارة</t>
  </si>
  <si>
    <t>هيدروجين غازات نادرة وغيرها من اللافلزات</t>
  </si>
  <si>
    <t>دعامات عريضة ، زوايا ملحومة وأشكال خاصة وغيرها من حديد أو صلب</t>
  </si>
  <si>
    <t>بولميرات كلوريد الفنيل او الايلفينات المهلجنه الاخر</t>
  </si>
  <si>
    <t>مشتقات الهيدروكربونات المهلجنه</t>
  </si>
  <si>
    <t>كبريت من جميع الانواع عدا زهر الكبريت المرسب او الكبريت الغرورى</t>
  </si>
  <si>
    <t>نشادر لا مائى او فى محلول مائى</t>
  </si>
  <si>
    <t>3817</t>
  </si>
  <si>
    <t>2815</t>
  </si>
  <si>
    <t>الكيل بنزينات المخلوطه والكيل نفثالينات المخلوطه</t>
  </si>
  <si>
    <t>هيدروكسيد الصوديوم صودا كاويه، هيدروكسيد البوتاسيوم( بوتاس كاوي )، فوق اكسيدات الصووديوم او البوتاسيوم</t>
  </si>
  <si>
    <t>7201</t>
  </si>
  <si>
    <t>حديد صب (ظهر) وسبيجل في كتل أو قوالب أو بأشكال أولية أخر</t>
  </si>
  <si>
    <t>87032431</t>
  </si>
  <si>
    <t>سيارات موديل سنة التخليص أو السنة التي تليها</t>
  </si>
  <si>
    <t>88024000</t>
  </si>
  <si>
    <t>طائرات عادية وعربات جوية أخرى يتجاوز وزنها فارغة 15000 كيلوجرام</t>
  </si>
  <si>
    <t>سلع غير معرفة</t>
  </si>
  <si>
    <t>84111200</t>
  </si>
  <si>
    <t>93990000</t>
  </si>
  <si>
    <t>84071000</t>
  </si>
  <si>
    <t>88023000</t>
  </si>
  <si>
    <t>26011200</t>
  </si>
  <si>
    <t>85171200</t>
  </si>
  <si>
    <t>28182000</t>
  </si>
  <si>
    <t>عنفات نفاثه تتجاوز قوة دفعها 25 كيلو نيوتن KN</t>
  </si>
  <si>
    <t>محركات الطائرات ذات مكابس متناوبة أو دوارة يتم الإشعال فيها بالشـرر</t>
  </si>
  <si>
    <t>طائرات عادية وعربات جوية أخرى يزيد وزنها فارغة عن 2000 كيلوجرام ولا يتجاوز 15000 كيلوجرام</t>
  </si>
  <si>
    <t>خامات حديد مكتلة ومركزاتها عدا بيريت الحديد المحمص</t>
  </si>
  <si>
    <t>أجهزة هاتف للشبكات الخليوية أو غيرها من الشبكات اللاسلكية</t>
  </si>
  <si>
    <t>أوكسيد ألمنيوم أخر</t>
  </si>
  <si>
    <t>73051100</t>
  </si>
  <si>
    <t>71081210</t>
  </si>
  <si>
    <t>مواسير وانابيب ملحومة طولياً بالقوس المغمور</t>
  </si>
  <si>
    <t>ذهب سبائك</t>
  </si>
  <si>
    <t>30049090</t>
  </si>
  <si>
    <t>74081100</t>
  </si>
  <si>
    <t>89059020</t>
  </si>
  <si>
    <t>87032111</t>
  </si>
  <si>
    <t>غيرها من الادويه التى تحتوى على اشباه قلويات</t>
  </si>
  <si>
    <t>اسلاك من نحاس نقى يزيد أكبر مقاس لمقطعها العرضي عن 6 مم</t>
  </si>
  <si>
    <t xml:space="preserve"> سفن الارشاد الضوئي</t>
  </si>
  <si>
    <t>سيارات سياحية. سيارات الصالون موديل سنة التخليص أو السنة التي تليها سعة اسطواناتها لاتتجاوز 1000 سم3</t>
  </si>
  <si>
    <t>00000000</t>
  </si>
  <si>
    <t>71131910</t>
  </si>
  <si>
    <t>أخرى تشمل السلع التي قيمتها أقل من 50 ألف ريال قطري</t>
  </si>
  <si>
    <t>حلى من ذهب</t>
  </si>
  <si>
    <t>88073000</t>
  </si>
  <si>
    <t>85171300</t>
  </si>
  <si>
    <t>84119900</t>
  </si>
  <si>
    <t>27090000</t>
  </si>
  <si>
    <t>ـ أجزاء أُخر للطائرات العادية أو الطائرات العمودية أو الطائرات بدون طيار</t>
  </si>
  <si>
    <t>ـ ـ أجهزة هاتف ذكية (سمارت فون)</t>
  </si>
  <si>
    <t>أجزاء عنفات غازية</t>
  </si>
  <si>
    <t>زيوت نفط و زيوت مواد معدنية قارية، خام</t>
  </si>
  <si>
    <t>سيارات ذات الدفع الرباعي. سيارات موديل سنة التخليص أو السنة التي تليها تزيد سعة اسطواناتها عن 3000 سم3</t>
  </si>
  <si>
    <t>841112000000</t>
  </si>
  <si>
    <t>711319100000</t>
  </si>
  <si>
    <t>880730009999</t>
  </si>
  <si>
    <t>870324319999</t>
  </si>
  <si>
    <t>851713000000</t>
  </si>
  <si>
    <t>870321110000</t>
  </si>
  <si>
    <t>710812100001</t>
  </si>
  <si>
    <t>939900000000</t>
  </si>
  <si>
    <t>841199000000</t>
  </si>
  <si>
    <t>281820000000</t>
  </si>
  <si>
    <t>غيرها من أجزاء أخر للطائرات العادية أو الطائرات العمودية</t>
  </si>
  <si>
    <t>غيرها من السيارات</t>
  </si>
  <si>
    <t>سبائك ذهب بنسبة نقاوة 99% أو أكثر</t>
  </si>
  <si>
    <t>رمز البند (HS-12)</t>
  </si>
  <si>
    <t>25171000</t>
  </si>
  <si>
    <t>87032311</t>
  </si>
  <si>
    <t>سيارات الصالون موديل سنة التخليص أو السنة التي تليها</t>
  </si>
  <si>
    <t>أخرى: تشمل السلع الأقل من 50 ألف ريال قطري</t>
  </si>
  <si>
    <t>ـ  حصى حصباء وحجارة مجروشة أو مكسرة من الأنواع المستعملة عادة للخرسانة أو رصف الطرق أو السكك الحديدية أو أنواع الرصف الأخرى وحصى شواطئ وأحجار صوان، وإن كانت معالجة بالحرارة</t>
  </si>
  <si>
    <t>73030000</t>
  </si>
  <si>
    <t>مواسير وأنابيب وأشكال خاصة (بروفيلات) مجوفة من حديد صب</t>
  </si>
  <si>
    <t>87990000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</si>
</sst>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2" xfId="0" applyFont="1" applyBorder="1" applyAlignment="1">
      <alignment horizontal="center"/>
    </xf>
    <xf numFmtId="164" fontId="0" fillId="0" borderId="1" xfId="1" applyNumberFormat="1" applyFont="1" applyBorder="1"/>
    <xf numFmtId="10" fontId="0" fillId="0" borderId="1" xfId="2" applyNumberFormat="1" applyFont="1" applyBorder="1"/>
    <xf numFmtId="10" fontId="1" fillId="0" borderId="1" xfId="2" applyNumberFormat="1" applyFont="1" applyBorder="1"/>
    <xf numFmtId="10" fontId="1" fillId="0" borderId="1" xfId="2" applyNumberFormat="1" applyFont="1" applyBorder="1" applyAlignment="1">
      <alignment horizontal="center"/>
    </xf>
    <xf numFmtId="2" fontId="0" fillId="0" borderId="1" xfId="0" applyNumberForma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10" fontId="3" fillId="0" borderId="1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T60"/>
  <sheetViews>
    <sheetView rightToLeft="1" tabSelected="1" topLeftCell="R1" workbookViewId="0">
      <selection activeCell="AC11" sqref="AC11"/>
    </sheetView>
  </sheetViews>
  <sheetFormatPr defaultRowHeight="15" x14ac:dyDescent="0.25"/>
  <cols>
    <col min="2" max="2" width="10.28515625" customWidth="1"/>
    <col min="3" max="3" width="13.140625" customWidth="1"/>
    <col min="4" max="4" width="12.140625" customWidth="1"/>
    <col min="5" max="5" width="15.28515625" customWidth="1"/>
    <col min="6" max="6" width="10.7109375" customWidth="1"/>
    <col min="12" max="12" width="12.28515625" customWidth="1"/>
    <col min="35" max="35" width="9.140625" customWidth="1"/>
    <col min="36" max="36" width="10.42578125" customWidth="1"/>
    <col min="63" max="63" width="9.140625" customWidth="1"/>
    <col min="64" max="64" width="10.28515625" customWidth="1"/>
    <col min="69" max="69" width="9.140625" customWidth="1"/>
    <col min="70" max="70" width="10.7109375" customWidth="1"/>
  </cols>
  <sheetData>
    <row r="2" spans="2:72" x14ac:dyDescent="0.25">
      <c r="C2" s="14" t="s">
        <v>8</v>
      </c>
      <c r="D2" s="14"/>
      <c r="E2" s="14"/>
      <c r="F2" s="14"/>
      <c r="G2" s="14"/>
    </row>
    <row r="3" spans="2:72" x14ac:dyDescent="0.25">
      <c r="C3" s="14"/>
      <c r="D3" s="14"/>
      <c r="E3" s="14"/>
      <c r="F3" s="14"/>
      <c r="G3" s="14"/>
    </row>
    <row r="5" spans="2:72" ht="60" x14ac:dyDescent="0.25">
      <c r="B5" s="6" t="s">
        <v>11</v>
      </c>
      <c r="C5" s="6" t="s">
        <v>9</v>
      </c>
      <c r="D5" s="6" t="s">
        <v>0</v>
      </c>
      <c r="E5" s="6" t="s">
        <v>4</v>
      </c>
      <c r="F5" s="6" t="s">
        <v>1</v>
      </c>
      <c r="H5" s="6" t="s">
        <v>12</v>
      </c>
      <c r="I5" s="6" t="s">
        <v>9</v>
      </c>
      <c r="J5" s="6" t="s">
        <v>0</v>
      </c>
      <c r="K5" s="6" t="s">
        <v>4</v>
      </c>
      <c r="L5" s="6" t="s">
        <v>1</v>
      </c>
      <c r="N5" s="6" t="s">
        <v>13</v>
      </c>
      <c r="O5" s="6" t="s">
        <v>9</v>
      </c>
      <c r="P5" s="6" t="s">
        <v>0</v>
      </c>
      <c r="Q5" s="6" t="s">
        <v>4</v>
      </c>
      <c r="R5" s="6" t="s">
        <v>1</v>
      </c>
      <c r="T5" s="6" t="s">
        <v>14</v>
      </c>
      <c r="U5" s="6" t="s">
        <v>9</v>
      </c>
      <c r="V5" s="6" t="s">
        <v>0</v>
      </c>
      <c r="W5" s="6" t="s">
        <v>4</v>
      </c>
      <c r="X5" s="6" t="s">
        <v>1</v>
      </c>
      <c r="Z5" s="6" t="s">
        <v>15</v>
      </c>
      <c r="AA5" s="6" t="s">
        <v>9</v>
      </c>
      <c r="AB5" s="6" t="s">
        <v>0</v>
      </c>
      <c r="AC5" s="6" t="s">
        <v>4</v>
      </c>
      <c r="AD5" s="6" t="s">
        <v>1</v>
      </c>
      <c r="AF5" s="4" t="s">
        <v>16</v>
      </c>
      <c r="AG5" s="4" t="s">
        <v>9</v>
      </c>
      <c r="AH5" s="4" t="s">
        <v>0</v>
      </c>
      <c r="AI5" s="6" t="s">
        <v>4</v>
      </c>
      <c r="AJ5" s="6" t="s">
        <v>1</v>
      </c>
      <c r="AL5" s="6" t="s">
        <v>17</v>
      </c>
      <c r="AM5" s="6" t="s">
        <v>9</v>
      </c>
      <c r="AN5" s="6" t="s">
        <v>0</v>
      </c>
      <c r="AO5" s="6" t="s">
        <v>4</v>
      </c>
      <c r="AP5" s="6" t="s">
        <v>1</v>
      </c>
      <c r="AR5" s="6" t="s">
        <v>18</v>
      </c>
      <c r="AS5" s="6" t="s">
        <v>9</v>
      </c>
      <c r="AT5" s="6" t="s">
        <v>0</v>
      </c>
      <c r="AU5" s="6" t="s">
        <v>4</v>
      </c>
      <c r="AV5" s="6" t="s">
        <v>1</v>
      </c>
      <c r="AX5" s="6" t="s">
        <v>19</v>
      </c>
      <c r="AY5" s="6" t="s">
        <v>9</v>
      </c>
      <c r="AZ5" s="6" t="s">
        <v>0</v>
      </c>
      <c r="BA5" s="6" t="s">
        <v>4</v>
      </c>
      <c r="BB5" s="6" t="s">
        <v>1</v>
      </c>
      <c r="BD5" s="6" t="s">
        <v>20</v>
      </c>
      <c r="BE5" s="6" t="s">
        <v>9</v>
      </c>
      <c r="BF5" s="6" t="s">
        <v>0</v>
      </c>
      <c r="BG5" s="6" t="s">
        <v>4</v>
      </c>
      <c r="BH5" s="6" t="s">
        <v>1</v>
      </c>
      <c r="BJ5" s="6" t="s">
        <v>21</v>
      </c>
      <c r="BK5" s="6" t="s">
        <v>9</v>
      </c>
      <c r="BL5" s="6" t="s">
        <v>0</v>
      </c>
      <c r="BM5" s="6" t="s">
        <v>4</v>
      </c>
      <c r="BN5" s="6" t="s">
        <v>1</v>
      </c>
      <c r="BP5" s="6" t="s">
        <v>22</v>
      </c>
      <c r="BQ5" s="6" t="s">
        <v>9</v>
      </c>
      <c r="BR5" s="6" t="s">
        <v>0</v>
      </c>
      <c r="BS5" s="6" t="s">
        <v>4</v>
      </c>
      <c r="BT5" s="6" t="s">
        <v>1</v>
      </c>
    </row>
    <row r="6" spans="2:72" x14ac:dyDescent="0.25">
      <c r="B6" s="4">
        <v>1</v>
      </c>
      <c r="C6" s="4"/>
      <c r="D6" s="4"/>
      <c r="E6" s="4"/>
      <c r="F6" s="4"/>
      <c r="H6" s="4">
        <v>1</v>
      </c>
      <c r="I6" s="4"/>
      <c r="J6" s="4"/>
      <c r="K6" s="4"/>
      <c r="L6" s="4"/>
      <c r="N6" s="4">
        <v>1</v>
      </c>
      <c r="O6" s="4"/>
      <c r="P6" s="4"/>
      <c r="Q6" s="4"/>
      <c r="R6" s="4"/>
      <c r="T6" s="4">
        <v>1</v>
      </c>
      <c r="U6" s="4"/>
      <c r="V6" s="4"/>
      <c r="W6" s="4"/>
      <c r="X6" s="4"/>
      <c r="Z6" s="4">
        <v>1</v>
      </c>
      <c r="AA6" s="4" t="s">
        <v>28</v>
      </c>
      <c r="AB6" s="4" t="s">
        <v>38</v>
      </c>
      <c r="AC6" s="4">
        <v>26087.875644634623</v>
      </c>
      <c r="AD6" s="12">
        <f>AC6/306800</f>
        <v>8.5032189193724322E-2</v>
      </c>
      <c r="AF6" s="4">
        <v>1</v>
      </c>
      <c r="AG6" s="4" t="s">
        <v>28</v>
      </c>
      <c r="AH6" s="4" t="s">
        <v>38</v>
      </c>
      <c r="AI6" s="4">
        <v>20341.00525632967</v>
      </c>
      <c r="AJ6" s="12">
        <f>AI6/265500</f>
        <v>7.6613955767720038E-2</v>
      </c>
      <c r="AL6" s="4">
        <v>1</v>
      </c>
      <c r="AM6" s="4" t="s">
        <v>28</v>
      </c>
      <c r="AN6" s="4" t="s">
        <v>38</v>
      </c>
      <c r="AO6" s="4">
        <v>17938.173960359891</v>
      </c>
      <c r="AP6" s="12">
        <f>AO6/187500</f>
        <v>9.5670261121919412E-2</v>
      </c>
      <c r="AR6" s="4">
        <v>1</v>
      </c>
      <c r="AS6" s="4" t="s">
        <v>28</v>
      </c>
      <c r="AT6" s="4" t="s">
        <v>38</v>
      </c>
      <c r="AU6" s="4">
        <v>27107.640341126375</v>
      </c>
      <c r="AV6" s="12">
        <f>AU6/317400</f>
        <v>8.5405294080423355E-2</v>
      </c>
      <c r="AX6" s="4">
        <v>1</v>
      </c>
      <c r="AY6" s="4" t="s">
        <v>29</v>
      </c>
      <c r="AZ6" s="4" t="s">
        <v>39</v>
      </c>
      <c r="BA6" s="4">
        <v>35767.411670329668</v>
      </c>
      <c r="BB6" s="12">
        <f>BA6/476700</f>
        <v>7.5031281036982728E-2</v>
      </c>
      <c r="BD6" s="4">
        <v>1</v>
      </c>
      <c r="BE6" s="4" t="s">
        <v>28</v>
      </c>
      <c r="BF6" s="4" t="s">
        <v>38</v>
      </c>
      <c r="BG6" s="4">
        <v>22654.788686291209</v>
      </c>
      <c r="BH6" s="12">
        <f>BG6/344000</f>
        <v>6.5856943855497702E-2</v>
      </c>
      <c r="BJ6" s="4">
        <v>1</v>
      </c>
      <c r="BK6" s="17" t="s">
        <v>28</v>
      </c>
      <c r="BL6" s="17" t="s">
        <v>38</v>
      </c>
      <c r="BM6" s="17">
        <v>22356.758057582414</v>
      </c>
      <c r="BN6" s="18">
        <f>BM6/340000</f>
        <v>6.5755170757595335E-2</v>
      </c>
      <c r="BP6" s="4">
        <v>1</v>
      </c>
      <c r="BQ6" s="17" t="s">
        <v>28</v>
      </c>
      <c r="BR6" s="17" t="s">
        <v>38</v>
      </c>
      <c r="BS6" s="17">
        <v>22405.528731868129</v>
      </c>
      <c r="BT6" s="18">
        <f>BS6/310000</f>
        <v>7.2275899135058483E-2</v>
      </c>
    </row>
    <row r="7" spans="2:72" x14ac:dyDescent="0.25">
      <c r="B7" s="4">
        <v>2</v>
      </c>
      <c r="C7" s="4"/>
      <c r="D7" s="4"/>
      <c r="E7" s="4"/>
      <c r="F7" s="4"/>
      <c r="H7" s="4">
        <v>2</v>
      </c>
      <c r="I7" s="4"/>
      <c r="J7" s="4"/>
      <c r="K7" s="4"/>
      <c r="L7" s="4"/>
      <c r="N7" s="4">
        <v>2</v>
      </c>
      <c r="O7" s="4"/>
      <c r="P7" s="4"/>
      <c r="Q7" s="4"/>
      <c r="R7" s="4"/>
      <c r="T7" s="4">
        <v>2</v>
      </c>
      <c r="U7" s="4"/>
      <c r="V7" s="4"/>
      <c r="W7" s="4"/>
      <c r="X7" s="4"/>
      <c r="Z7" s="4">
        <v>2</v>
      </c>
      <c r="AA7" s="4" t="s">
        <v>29</v>
      </c>
      <c r="AB7" s="4" t="s">
        <v>39</v>
      </c>
      <c r="AC7" s="4">
        <v>14755.099936813187</v>
      </c>
      <c r="AD7" s="12">
        <f t="shared" ref="AD7:AD15" si="0">AC7/306800</f>
        <v>4.8093546078269843E-2</v>
      </c>
      <c r="AF7" s="4">
        <v>2</v>
      </c>
      <c r="AG7" s="4" t="s">
        <v>29</v>
      </c>
      <c r="AH7" s="4" t="s">
        <v>39</v>
      </c>
      <c r="AI7" s="4">
        <v>14129.709530219779</v>
      </c>
      <c r="AJ7" s="12">
        <f t="shared" ref="AJ7:AJ15" si="1">AI7/265500</f>
        <v>5.3219244934914423E-2</v>
      </c>
      <c r="AL7" s="4">
        <v>2</v>
      </c>
      <c r="AM7" s="4" t="s">
        <v>29</v>
      </c>
      <c r="AN7" s="4" t="s">
        <v>39</v>
      </c>
      <c r="AO7" s="4">
        <v>13198.603925824176</v>
      </c>
      <c r="AP7" s="12">
        <f t="shared" ref="AP7:AP15" si="2">AO7/187500</f>
        <v>7.039255427106228E-2</v>
      </c>
      <c r="AR7" s="4">
        <v>2</v>
      </c>
      <c r="AS7" s="4" t="s">
        <v>29</v>
      </c>
      <c r="AT7" s="4" t="s">
        <v>39</v>
      </c>
      <c r="AU7" s="4">
        <v>24098.917848901099</v>
      </c>
      <c r="AV7" s="12">
        <f t="shared" ref="AV7:AV15" si="3">AU7/317400</f>
        <v>7.5926017167300255E-2</v>
      </c>
      <c r="AX7" s="4">
        <v>2</v>
      </c>
      <c r="AY7" s="4" t="s">
        <v>28</v>
      </c>
      <c r="AZ7" s="4" t="s">
        <v>38</v>
      </c>
      <c r="BA7" s="4">
        <v>28410.375166868129</v>
      </c>
      <c r="BB7" s="12">
        <f t="shared" ref="BB7:BB15" si="4">BA7/476700</f>
        <v>5.9598017971193892E-2</v>
      </c>
      <c r="BD7" s="4">
        <v>2</v>
      </c>
      <c r="BE7" s="4" t="s">
        <v>29</v>
      </c>
      <c r="BF7" s="4" t="s">
        <v>39</v>
      </c>
      <c r="BG7" s="4">
        <v>18488.487939560437</v>
      </c>
      <c r="BH7" s="12">
        <f t="shared" ref="BH7:BH15" si="5">BG7/344000</f>
        <v>5.3745604475466384E-2</v>
      </c>
      <c r="BJ7" s="4">
        <v>2</v>
      </c>
      <c r="BK7" s="17" t="s">
        <v>29</v>
      </c>
      <c r="BL7" s="17" t="s">
        <v>39</v>
      </c>
      <c r="BM7" s="17">
        <v>19109.63108412088</v>
      </c>
      <c r="BN7" s="18">
        <f t="shared" ref="BN7:BN15" si="6">BM7/340000</f>
        <v>5.6204797306237883E-2</v>
      </c>
      <c r="BP7" s="4">
        <v>2</v>
      </c>
      <c r="BQ7" s="17" t="s">
        <v>29</v>
      </c>
      <c r="BR7" s="17" t="s">
        <v>39</v>
      </c>
      <c r="BS7" s="17">
        <v>19672.005426703297</v>
      </c>
      <c r="BT7" s="18">
        <f t="shared" ref="BT7:BT15" si="7">BS7/310000</f>
        <v>6.3458082021623535E-2</v>
      </c>
    </row>
    <row r="8" spans="2:72" x14ac:dyDescent="0.25">
      <c r="B8" s="4">
        <v>3</v>
      </c>
      <c r="C8" s="4"/>
      <c r="D8" s="4"/>
      <c r="E8" s="4"/>
      <c r="F8" s="4"/>
      <c r="H8" s="4">
        <v>3</v>
      </c>
      <c r="I8" s="4"/>
      <c r="J8" s="4"/>
      <c r="K8" s="4"/>
      <c r="L8" s="4"/>
      <c r="N8" s="4">
        <v>3</v>
      </c>
      <c r="O8" s="4"/>
      <c r="P8" s="4"/>
      <c r="Q8" s="4"/>
      <c r="R8" s="4"/>
      <c r="T8" s="4">
        <v>3</v>
      </c>
      <c r="U8" s="4"/>
      <c r="V8" s="4"/>
      <c r="W8" s="4"/>
      <c r="X8" s="4"/>
      <c r="Z8" s="4">
        <v>3</v>
      </c>
      <c r="AA8" s="4" t="s">
        <v>30</v>
      </c>
      <c r="AB8" s="4" t="s">
        <v>40</v>
      </c>
      <c r="AC8" s="4">
        <v>13634.943936813186</v>
      </c>
      <c r="AD8" s="12">
        <f t="shared" si="0"/>
        <v>4.4442450902259407E-2</v>
      </c>
      <c r="AF8" s="4">
        <v>3</v>
      </c>
      <c r="AG8" s="4" t="s">
        <v>30</v>
      </c>
      <c r="AH8" s="4" t="s">
        <v>40</v>
      </c>
      <c r="AI8" s="4">
        <v>13258.665508241758</v>
      </c>
      <c r="AJ8" s="12">
        <f t="shared" si="1"/>
        <v>4.9938476490552761E-2</v>
      </c>
      <c r="AL8" s="4">
        <v>3</v>
      </c>
      <c r="AM8" s="4" t="s">
        <v>30</v>
      </c>
      <c r="AN8" s="4" t="s">
        <v>40</v>
      </c>
      <c r="AO8" s="4">
        <v>11873.282947857144</v>
      </c>
      <c r="AP8" s="12">
        <f t="shared" si="2"/>
        <v>6.3324175721904769E-2</v>
      </c>
      <c r="AR8" s="4">
        <v>3</v>
      </c>
      <c r="AS8" s="4" t="s">
        <v>30</v>
      </c>
      <c r="AT8" s="4" t="s">
        <v>40</v>
      </c>
      <c r="AU8" s="4">
        <v>16524.676480972528</v>
      </c>
      <c r="AV8" s="12">
        <f t="shared" si="3"/>
        <v>5.2062622813398012E-2</v>
      </c>
      <c r="AX8" s="4">
        <v>3</v>
      </c>
      <c r="AY8" s="4" t="s">
        <v>30</v>
      </c>
      <c r="AZ8" s="4" t="s">
        <v>40</v>
      </c>
      <c r="BA8" s="4">
        <v>20976.200326280217</v>
      </c>
      <c r="BB8" s="12">
        <f t="shared" si="4"/>
        <v>4.4002937542018498E-2</v>
      </c>
      <c r="BD8" s="4">
        <v>3</v>
      </c>
      <c r="BE8" s="4" t="s">
        <v>30</v>
      </c>
      <c r="BF8" s="4" t="s">
        <v>40</v>
      </c>
      <c r="BG8" s="4">
        <v>17327.097458585165</v>
      </c>
      <c r="BH8" s="12">
        <f t="shared" si="5"/>
        <v>5.0369469356352226E-2</v>
      </c>
      <c r="BJ8" s="4">
        <v>3</v>
      </c>
      <c r="BK8" s="17" t="s">
        <v>30</v>
      </c>
      <c r="BL8" s="17" t="s">
        <v>40</v>
      </c>
      <c r="BM8" s="17">
        <v>17119.001646730769</v>
      </c>
      <c r="BN8" s="18">
        <f t="shared" si="6"/>
        <v>5.0350004843325788E-2</v>
      </c>
      <c r="BP8" s="4">
        <v>3</v>
      </c>
      <c r="BQ8" s="17" t="s">
        <v>30</v>
      </c>
      <c r="BR8" s="17" t="s">
        <v>40</v>
      </c>
      <c r="BS8" s="17">
        <v>18740.876429368131</v>
      </c>
      <c r="BT8" s="18">
        <f t="shared" si="7"/>
        <v>6.0454440094735905E-2</v>
      </c>
    </row>
    <row r="9" spans="2:72" x14ac:dyDescent="0.25">
      <c r="B9" s="4">
        <v>4</v>
      </c>
      <c r="C9" s="4"/>
      <c r="D9" s="4"/>
      <c r="E9" s="4"/>
      <c r="F9" s="4"/>
      <c r="H9" s="4">
        <v>4</v>
      </c>
      <c r="I9" s="4"/>
      <c r="J9" s="4"/>
      <c r="K9" s="4"/>
      <c r="L9" s="4"/>
      <c r="N9" s="4">
        <v>4</v>
      </c>
      <c r="O9" s="4"/>
      <c r="P9" s="4"/>
      <c r="Q9" s="4"/>
      <c r="R9" s="4"/>
      <c r="T9" s="4">
        <v>4</v>
      </c>
      <c r="U9" s="4"/>
      <c r="V9" s="4"/>
      <c r="W9" s="4"/>
      <c r="X9" s="4"/>
      <c r="Z9" s="4">
        <v>4</v>
      </c>
      <c r="AA9" s="4" t="s">
        <v>31</v>
      </c>
      <c r="AB9" s="4" t="s">
        <v>41</v>
      </c>
      <c r="AC9" s="4">
        <v>3985.524754010989</v>
      </c>
      <c r="AD9" s="12">
        <f t="shared" si="0"/>
        <v>1.2990628272526041E-2</v>
      </c>
      <c r="AF9" s="4">
        <v>4</v>
      </c>
      <c r="AG9" s="4" t="s">
        <v>31</v>
      </c>
      <c r="AH9" s="4" t="s">
        <v>41</v>
      </c>
      <c r="AI9" s="4">
        <v>5222.455780137363</v>
      </c>
      <c r="AJ9" s="12">
        <f t="shared" si="1"/>
        <v>1.9670266591854474E-2</v>
      </c>
      <c r="AL9" s="4">
        <v>4</v>
      </c>
      <c r="AM9" s="4" t="s">
        <v>32</v>
      </c>
      <c r="AN9" s="4" t="s">
        <v>42</v>
      </c>
      <c r="AO9" s="4">
        <v>4030.7329709890096</v>
      </c>
      <c r="AP9" s="12">
        <f t="shared" si="2"/>
        <v>2.1497242511941385E-2</v>
      </c>
      <c r="AR9" s="4">
        <v>4</v>
      </c>
      <c r="AS9" s="4" t="s">
        <v>36</v>
      </c>
      <c r="AT9" s="4" t="s">
        <v>46</v>
      </c>
      <c r="AU9" s="4">
        <v>5627.8299010989012</v>
      </c>
      <c r="AV9" s="12">
        <f t="shared" si="3"/>
        <v>1.773103308474764E-2</v>
      </c>
      <c r="AX9" s="4">
        <v>4</v>
      </c>
      <c r="AY9" s="4" t="s">
        <v>36</v>
      </c>
      <c r="AZ9" s="4" t="s">
        <v>46</v>
      </c>
      <c r="BA9" s="4">
        <v>9192.2974780219774</v>
      </c>
      <c r="BB9" s="12">
        <f t="shared" si="4"/>
        <v>1.9283191688739203E-2</v>
      </c>
      <c r="BD9" s="4">
        <v>4</v>
      </c>
      <c r="BE9" s="4" t="s">
        <v>32</v>
      </c>
      <c r="BF9" s="4" t="s">
        <v>42</v>
      </c>
      <c r="BG9" s="4">
        <v>7360.7477495329667</v>
      </c>
      <c r="BH9" s="12">
        <f t="shared" si="5"/>
        <v>2.1397522527712112E-2</v>
      </c>
      <c r="BJ9" s="4">
        <v>4</v>
      </c>
      <c r="BK9" s="17" t="s">
        <v>32</v>
      </c>
      <c r="BL9" s="17" t="s">
        <v>42</v>
      </c>
      <c r="BM9" s="17">
        <v>13974.342277747253</v>
      </c>
      <c r="BN9" s="18">
        <f t="shared" si="6"/>
        <v>4.1101006699256627E-2</v>
      </c>
      <c r="BP9" s="4">
        <v>4</v>
      </c>
      <c r="BQ9" s="17" t="s">
        <v>32</v>
      </c>
      <c r="BR9" s="17" t="s">
        <v>42</v>
      </c>
      <c r="BS9" s="17">
        <v>15792.365072884613</v>
      </c>
      <c r="BT9" s="18">
        <f t="shared" si="7"/>
        <v>5.0943113138337465E-2</v>
      </c>
    </row>
    <row r="10" spans="2:72" x14ac:dyDescent="0.25">
      <c r="B10" s="4">
        <v>5</v>
      </c>
      <c r="C10" s="4"/>
      <c r="D10" s="4"/>
      <c r="E10" s="4"/>
      <c r="F10" s="4"/>
      <c r="H10" s="4">
        <v>5</v>
      </c>
      <c r="I10" s="4"/>
      <c r="J10" s="4"/>
      <c r="K10" s="4"/>
      <c r="L10" s="4"/>
      <c r="N10" s="4">
        <v>5</v>
      </c>
      <c r="O10" s="4"/>
      <c r="P10" s="4"/>
      <c r="Q10" s="4"/>
      <c r="R10" s="4"/>
      <c r="T10" s="4">
        <v>5</v>
      </c>
      <c r="U10" s="4"/>
      <c r="V10" s="4"/>
      <c r="W10" s="4"/>
      <c r="X10" s="4"/>
      <c r="Z10" s="4">
        <v>5</v>
      </c>
      <c r="AA10" s="4" t="s">
        <v>32</v>
      </c>
      <c r="AB10" s="4" t="s">
        <v>42</v>
      </c>
      <c r="AC10" s="4">
        <v>3572.7360214560426</v>
      </c>
      <c r="AD10" s="12">
        <f t="shared" si="0"/>
        <v>1.1645163042555549E-2</v>
      </c>
      <c r="AF10" s="4">
        <v>5</v>
      </c>
      <c r="AG10" s="4" t="s">
        <v>32</v>
      </c>
      <c r="AH10" s="4" t="s">
        <v>42</v>
      </c>
      <c r="AI10" s="4">
        <v>3815.9089494780201</v>
      </c>
      <c r="AJ10" s="12">
        <f t="shared" si="1"/>
        <v>1.437253841611307E-2</v>
      </c>
      <c r="AL10" s="4">
        <v>5</v>
      </c>
      <c r="AM10" s="4" t="s">
        <v>34</v>
      </c>
      <c r="AN10" s="4" t="s">
        <v>44</v>
      </c>
      <c r="AO10" s="4">
        <v>2526.4367664835163</v>
      </c>
      <c r="AP10" s="12">
        <f t="shared" si="2"/>
        <v>1.3474329421245421E-2</v>
      </c>
      <c r="AR10" s="4">
        <v>5</v>
      </c>
      <c r="AS10" s="4" t="s">
        <v>32</v>
      </c>
      <c r="AT10" s="4" t="s">
        <v>42</v>
      </c>
      <c r="AU10" s="4">
        <v>4624.029666230771</v>
      </c>
      <c r="AV10" s="12">
        <f t="shared" si="3"/>
        <v>1.4568461456303626E-2</v>
      </c>
      <c r="AX10" s="4">
        <v>5</v>
      </c>
      <c r="AY10" s="4" t="s">
        <v>32</v>
      </c>
      <c r="AZ10" s="4" t="s">
        <v>42</v>
      </c>
      <c r="BA10" s="4">
        <v>6695.1035779395606</v>
      </c>
      <c r="BB10" s="12">
        <f t="shared" si="4"/>
        <v>1.404468969569868E-2</v>
      </c>
      <c r="BD10" s="4">
        <v>5</v>
      </c>
      <c r="BE10" s="4" t="s">
        <v>34</v>
      </c>
      <c r="BF10" s="4" t="s">
        <v>44</v>
      </c>
      <c r="BG10" s="4">
        <v>4341.957860934066</v>
      </c>
      <c r="BH10" s="12">
        <f t="shared" si="5"/>
        <v>1.2621970525971122E-2</v>
      </c>
      <c r="BJ10" s="4">
        <v>5</v>
      </c>
      <c r="BK10" s="17" t="s">
        <v>34</v>
      </c>
      <c r="BL10" s="17" t="s">
        <v>44</v>
      </c>
      <c r="BM10" s="17">
        <v>4477.5102532417586</v>
      </c>
      <c r="BN10" s="18">
        <f t="shared" si="6"/>
        <v>1.3169147803652231E-2</v>
      </c>
      <c r="BP10" s="4">
        <v>5</v>
      </c>
      <c r="BQ10" s="17" t="s">
        <v>34</v>
      </c>
      <c r="BR10" s="17" t="s">
        <v>44</v>
      </c>
      <c r="BS10" s="17">
        <v>10745.130909038462</v>
      </c>
      <c r="BT10" s="18">
        <f t="shared" si="7"/>
        <v>3.4661712609801491E-2</v>
      </c>
    </row>
    <row r="11" spans="2:72" x14ac:dyDescent="0.25">
      <c r="B11" s="4">
        <v>6</v>
      </c>
      <c r="C11" s="4"/>
      <c r="D11" s="4"/>
      <c r="E11" s="4"/>
      <c r="F11" s="4"/>
      <c r="H11" s="4">
        <v>6</v>
      </c>
      <c r="I11" s="4"/>
      <c r="J11" s="4"/>
      <c r="K11" s="4"/>
      <c r="L11" s="4"/>
      <c r="N11" s="4">
        <v>6</v>
      </c>
      <c r="O11" s="4"/>
      <c r="P11" s="4"/>
      <c r="Q11" s="4"/>
      <c r="R11" s="4"/>
      <c r="T11" s="4">
        <v>6</v>
      </c>
      <c r="U11" s="4"/>
      <c r="V11" s="4"/>
      <c r="W11" s="4"/>
      <c r="X11" s="4"/>
      <c r="Z11" s="4">
        <v>6</v>
      </c>
      <c r="AA11" s="4" t="s">
        <v>33</v>
      </c>
      <c r="AB11" s="4" t="s">
        <v>43</v>
      </c>
      <c r="AC11" s="4">
        <v>3185.0782882692306</v>
      </c>
      <c r="AD11" s="12">
        <f t="shared" si="0"/>
        <v>1.0381611109091365E-2</v>
      </c>
      <c r="AF11" s="4">
        <v>6</v>
      </c>
      <c r="AG11" s="4" t="s">
        <v>34</v>
      </c>
      <c r="AH11" s="4" t="s">
        <v>44</v>
      </c>
      <c r="AI11" s="4">
        <v>3314.5758626373627</v>
      </c>
      <c r="AJ11" s="12">
        <f t="shared" si="1"/>
        <v>1.2484278202023965E-2</v>
      </c>
      <c r="AL11" s="4">
        <v>6</v>
      </c>
      <c r="AM11" s="4" t="s">
        <v>35</v>
      </c>
      <c r="AN11" s="4" t="s">
        <v>45</v>
      </c>
      <c r="AO11" s="4">
        <v>2319.5437884615385</v>
      </c>
      <c r="AP11" s="12">
        <f t="shared" si="2"/>
        <v>1.2370900205128205E-2</v>
      </c>
      <c r="AR11" s="4">
        <v>6</v>
      </c>
      <c r="AS11" s="4" t="s">
        <v>35</v>
      </c>
      <c r="AT11" s="4" t="s">
        <v>45</v>
      </c>
      <c r="AU11" s="4">
        <v>4612.4876868131869</v>
      </c>
      <c r="AV11" s="12">
        <f t="shared" si="3"/>
        <v>1.453209731195081E-2</v>
      </c>
      <c r="AX11" s="4">
        <v>6</v>
      </c>
      <c r="AY11" s="4" t="s">
        <v>37</v>
      </c>
      <c r="AZ11" s="4" t="s">
        <v>47</v>
      </c>
      <c r="BA11" s="4">
        <v>4946.0592994505487</v>
      </c>
      <c r="BB11" s="12">
        <f t="shared" si="4"/>
        <v>1.0375622612650615E-2</v>
      </c>
      <c r="BD11" s="4">
        <v>6</v>
      </c>
      <c r="BE11" s="4" t="s">
        <v>36</v>
      </c>
      <c r="BF11" s="4" t="s">
        <v>46</v>
      </c>
      <c r="BG11" s="4">
        <v>3420.5064532967035</v>
      </c>
      <c r="BH11" s="12">
        <f t="shared" si="5"/>
        <v>9.9433327130718126E-3</v>
      </c>
      <c r="BJ11" s="4">
        <v>6</v>
      </c>
      <c r="BK11" s="17" t="s">
        <v>35</v>
      </c>
      <c r="BL11" s="17" t="s">
        <v>45</v>
      </c>
      <c r="BM11" s="17">
        <v>3349.6558581593404</v>
      </c>
      <c r="BN11" s="18">
        <f t="shared" si="6"/>
        <v>9.8519289945862946E-3</v>
      </c>
      <c r="BP11" s="4">
        <v>6</v>
      </c>
      <c r="BQ11" s="17" t="s">
        <v>35</v>
      </c>
      <c r="BR11" s="17" t="s">
        <v>45</v>
      </c>
      <c r="BS11" s="17">
        <v>8575.061098351649</v>
      </c>
      <c r="BT11" s="18">
        <f t="shared" si="7"/>
        <v>2.7661487414037577E-2</v>
      </c>
    </row>
    <row r="12" spans="2:72" x14ac:dyDescent="0.25">
      <c r="B12" s="4">
        <v>7</v>
      </c>
      <c r="C12" s="4"/>
      <c r="D12" s="4"/>
      <c r="E12" s="4"/>
      <c r="F12" s="4"/>
      <c r="H12" s="4">
        <v>7</v>
      </c>
      <c r="I12" s="4"/>
      <c r="J12" s="4"/>
      <c r="K12" s="4"/>
      <c r="L12" s="4"/>
      <c r="N12" s="4">
        <v>7</v>
      </c>
      <c r="O12" s="4"/>
      <c r="P12" s="4"/>
      <c r="Q12" s="4"/>
      <c r="R12" s="4"/>
      <c r="T12" s="4">
        <v>7</v>
      </c>
      <c r="U12" s="4"/>
      <c r="V12" s="4"/>
      <c r="W12" s="4"/>
      <c r="X12" s="4"/>
      <c r="Z12" s="4">
        <v>7</v>
      </c>
      <c r="AA12" s="4" t="s">
        <v>34</v>
      </c>
      <c r="AB12" s="4" t="s">
        <v>44</v>
      </c>
      <c r="AC12" s="4">
        <v>3078.0314478021978</v>
      </c>
      <c r="AD12" s="12">
        <f t="shared" si="0"/>
        <v>1.0032697026734674E-2</v>
      </c>
      <c r="AF12" s="4">
        <v>7</v>
      </c>
      <c r="AG12" s="4" t="s">
        <v>35</v>
      </c>
      <c r="AH12" s="4" t="s">
        <v>45</v>
      </c>
      <c r="AI12" s="4">
        <v>2667.7476923076924</v>
      </c>
      <c r="AJ12" s="12">
        <f t="shared" si="1"/>
        <v>1.0048013906996958E-2</v>
      </c>
      <c r="AL12" s="4">
        <v>7</v>
      </c>
      <c r="AM12" s="4" t="s">
        <v>37</v>
      </c>
      <c r="AN12" s="4" t="s">
        <v>47</v>
      </c>
      <c r="AO12" s="4">
        <v>1189.3913928571428</v>
      </c>
      <c r="AP12" s="12">
        <f t="shared" si="2"/>
        <v>6.3434207619047613E-3</v>
      </c>
      <c r="AR12" s="4">
        <v>7</v>
      </c>
      <c r="AS12" s="4" t="s">
        <v>34</v>
      </c>
      <c r="AT12" s="4" t="s">
        <v>44</v>
      </c>
      <c r="AU12" s="4">
        <v>4222.4024812912094</v>
      </c>
      <c r="AV12" s="12">
        <f t="shared" si="3"/>
        <v>1.3303095404194106E-2</v>
      </c>
      <c r="AX12" s="4">
        <v>7</v>
      </c>
      <c r="AY12" s="4" t="s">
        <v>34</v>
      </c>
      <c r="AZ12" s="4" t="s">
        <v>44</v>
      </c>
      <c r="BA12" s="4">
        <v>4879.3572257692304</v>
      </c>
      <c r="BB12" s="12">
        <f t="shared" si="4"/>
        <v>1.0235697977279695E-2</v>
      </c>
      <c r="BD12" s="4">
        <v>7</v>
      </c>
      <c r="BE12" s="4" t="s">
        <v>31</v>
      </c>
      <c r="BF12" s="4" t="s">
        <v>41</v>
      </c>
      <c r="BG12" s="4">
        <v>2600.1217949725278</v>
      </c>
      <c r="BH12" s="12">
        <f t="shared" si="5"/>
        <v>7.5584935900364185E-3</v>
      </c>
      <c r="BJ12" s="4">
        <v>7</v>
      </c>
      <c r="BK12" s="17" t="s">
        <v>36</v>
      </c>
      <c r="BL12" s="17" t="s">
        <v>46</v>
      </c>
      <c r="BM12" s="17">
        <v>3024.2873964835162</v>
      </c>
      <c r="BN12" s="18">
        <f t="shared" si="6"/>
        <v>8.8949629308338711E-3</v>
      </c>
      <c r="BP12" s="4">
        <v>7</v>
      </c>
      <c r="BQ12" s="17" t="s">
        <v>36</v>
      </c>
      <c r="BR12" s="17" t="s">
        <v>46</v>
      </c>
      <c r="BS12" s="17">
        <v>5261.6536093956047</v>
      </c>
      <c r="BT12" s="18">
        <f t="shared" si="7"/>
        <v>1.6973076159340659E-2</v>
      </c>
    </row>
    <row r="13" spans="2:72" x14ac:dyDescent="0.25">
      <c r="B13" s="4">
        <v>8</v>
      </c>
      <c r="C13" s="4"/>
      <c r="D13" s="4"/>
      <c r="E13" s="4"/>
      <c r="F13" s="4"/>
      <c r="H13" s="4">
        <v>8</v>
      </c>
      <c r="I13" s="4"/>
      <c r="J13" s="4"/>
      <c r="K13" s="4"/>
      <c r="L13" s="4"/>
      <c r="N13" s="4">
        <v>8</v>
      </c>
      <c r="O13" s="4"/>
      <c r="P13" s="4"/>
      <c r="Q13" s="4"/>
      <c r="R13" s="4"/>
      <c r="T13" s="4">
        <v>8</v>
      </c>
      <c r="U13" s="4"/>
      <c r="V13" s="4"/>
      <c r="W13" s="4"/>
      <c r="X13" s="4"/>
      <c r="Z13" s="4">
        <v>8</v>
      </c>
      <c r="AA13" s="4" t="s">
        <v>35</v>
      </c>
      <c r="AB13" s="4" t="s">
        <v>45</v>
      </c>
      <c r="AC13" s="4">
        <v>2926.3769422527475</v>
      </c>
      <c r="AD13" s="12">
        <f t="shared" si="0"/>
        <v>9.5383863828316408E-3</v>
      </c>
      <c r="AF13" s="4">
        <v>8</v>
      </c>
      <c r="AG13" s="4" t="s">
        <v>36</v>
      </c>
      <c r="AH13" s="4" t="s">
        <v>46</v>
      </c>
      <c r="AI13" s="4">
        <v>2234.4241263736262</v>
      </c>
      <c r="AJ13" s="12">
        <f t="shared" si="1"/>
        <v>8.4159100805033006E-3</v>
      </c>
      <c r="AL13" s="4">
        <v>8</v>
      </c>
      <c r="AM13" s="4" t="s">
        <v>31</v>
      </c>
      <c r="AN13" s="4" t="s">
        <v>41</v>
      </c>
      <c r="AO13" s="4">
        <v>1123.4082819230769</v>
      </c>
      <c r="AP13" s="12">
        <f t="shared" si="2"/>
        <v>5.9915108369230762E-3</v>
      </c>
      <c r="AR13" s="4">
        <v>8</v>
      </c>
      <c r="AS13" s="4" t="s">
        <v>37</v>
      </c>
      <c r="AT13" s="4" t="s">
        <v>47</v>
      </c>
      <c r="AU13" s="4">
        <v>3345.817414835165</v>
      </c>
      <c r="AV13" s="12">
        <f t="shared" si="3"/>
        <v>1.0541327708995478E-2</v>
      </c>
      <c r="AX13" s="4">
        <v>8</v>
      </c>
      <c r="AY13" s="4" t="s">
        <v>35</v>
      </c>
      <c r="AZ13" s="4" t="s">
        <v>45</v>
      </c>
      <c r="BA13" s="4">
        <v>4597.6585741758245</v>
      </c>
      <c r="BB13" s="12">
        <f t="shared" si="4"/>
        <v>9.6447631092423415E-3</v>
      </c>
      <c r="BD13" s="4">
        <v>8</v>
      </c>
      <c r="BE13" s="4" t="s">
        <v>35</v>
      </c>
      <c r="BF13" s="4" t="s">
        <v>45</v>
      </c>
      <c r="BG13" s="4">
        <v>2515.7653928571426</v>
      </c>
      <c r="BH13" s="12">
        <f t="shared" si="5"/>
        <v>7.3132714908637868E-3</v>
      </c>
      <c r="BJ13" s="4">
        <v>8</v>
      </c>
      <c r="BK13" s="17" t="s">
        <v>37</v>
      </c>
      <c r="BL13" s="17" t="s">
        <v>47</v>
      </c>
      <c r="BM13" s="17">
        <v>2632.2129013461536</v>
      </c>
      <c r="BN13" s="18">
        <f t="shared" si="6"/>
        <v>7.7418026510180987E-3</v>
      </c>
      <c r="BP13" s="4">
        <v>8</v>
      </c>
      <c r="BQ13" s="17" t="s">
        <v>37</v>
      </c>
      <c r="BR13" s="17" t="s">
        <v>47</v>
      </c>
      <c r="BS13" s="17">
        <v>3287.7795079945058</v>
      </c>
      <c r="BT13" s="18">
        <f t="shared" si="7"/>
        <v>1.0605740348369374E-2</v>
      </c>
    </row>
    <row r="14" spans="2:72" x14ac:dyDescent="0.25">
      <c r="B14" s="4">
        <v>9</v>
      </c>
      <c r="C14" s="4"/>
      <c r="D14" s="4"/>
      <c r="E14" s="4"/>
      <c r="F14" s="4"/>
      <c r="H14" s="4">
        <v>9</v>
      </c>
      <c r="I14" s="4"/>
      <c r="J14" s="4"/>
      <c r="K14" s="4"/>
      <c r="L14" s="4"/>
      <c r="N14" s="4">
        <v>9</v>
      </c>
      <c r="O14" s="4"/>
      <c r="P14" s="4"/>
      <c r="Q14" s="4"/>
      <c r="R14" s="4"/>
      <c r="T14" s="4">
        <v>9</v>
      </c>
      <c r="U14" s="4"/>
      <c r="V14" s="4"/>
      <c r="W14" s="4"/>
      <c r="X14" s="4"/>
      <c r="Z14" s="4">
        <v>9</v>
      </c>
      <c r="AA14" s="4" t="s">
        <v>36</v>
      </c>
      <c r="AB14" s="4" t="s">
        <v>46</v>
      </c>
      <c r="AC14" s="4">
        <v>2926.3769422527475</v>
      </c>
      <c r="AD14" s="12">
        <f t="shared" si="0"/>
        <v>9.5383863828316408E-3</v>
      </c>
      <c r="AF14" s="4">
        <v>9</v>
      </c>
      <c r="AG14" s="4" t="s">
        <v>33</v>
      </c>
      <c r="AH14" s="4" t="s">
        <v>43</v>
      </c>
      <c r="AI14" s="4">
        <v>1932.3775348901099</v>
      </c>
      <c r="AJ14" s="12">
        <f t="shared" si="1"/>
        <v>7.2782581351793219E-3</v>
      </c>
      <c r="AL14" s="4">
        <v>9</v>
      </c>
      <c r="AM14" s="4" t="s">
        <v>48</v>
      </c>
      <c r="AN14" s="4" t="s">
        <v>50</v>
      </c>
      <c r="AO14" s="4">
        <v>1081.2278489010989</v>
      </c>
      <c r="AP14" s="12">
        <f t="shared" si="2"/>
        <v>5.7665485274725273E-3</v>
      </c>
      <c r="AR14" s="4">
        <v>9</v>
      </c>
      <c r="AS14" s="4" t="s">
        <v>48</v>
      </c>
      <c r="AT14" s="4" t="s">
        <v>50</v>
      </c>
      <c r="AU14" s="4">
        <v>1486.7958186813187</v>
      </c>
      <c r="AV14" s="12">
        <f t="shared" si="3"/>
        <v>4.6842968452467503E-3</v>
      </c>
      <c r="AX14" s="4">
        <v>9</v>
      </c>
      <c r="AY14" s="4" t="s">
        <v>49</v>
      </c>
      <c r="AZ14" s="4" t="s">
        <v>51</v>
      </c>
      <c r="BA14" s="4">
        <v>2564.0102576648351</v>
      </c>
      <c r="BB14" s="12">
        <f t="shared" si="4"/>
        <v>5.3786663680823058E-3</v>
      </c>
      <c r="BD14" s="4">
        <v>9</v>
      </c>
      <c r="BE14" s="4" t="s">
        <v>37</v>
      </c>
      <c r="BF14" s="4" t="s">
        <v>47</v>
      </c>
      <c r="BG14" s="4">
        <v>2268.9570769230768</v>
      </c>
      <c r="BH14" s="12">
        <f t="shared" si="5"/>
        <v>6.5958054561717347E-3</v>
      </c>
      <c r="BJ14" s="4">
        <v>9</v>
      </c>
      <c r="BK14" s="17" t="s">
        <v>31</v>
      </c>
      <c r="BL14" s="17" t="s">
        <v>41</v>
      </c>
      <c r="BM14" s="17">
        <v>1982.2511188186813</v>
      </c>
      <c r="BN14" s="18">
        <f t="shared" si="6"/>
        <v>5.83015034946671E-3</v>
      </c>
      <c r="BP14" s="4">
        <v>9</v>
      </c>
      <c r="BQ14" s="17" t="s">
        <v>31</v>
      </c>
      <c r="BR14" s="17" t="s">
        <v>41</v>
      </c>
      <c r="BS14" s="17">
        <v>2299.3522431043957</v>
      </c>
      <c r="BT14" s="18">
        <f t="shared" si="7"/>
        <v>7.4172653003367599E-3</v>
      </c>
    </row>
    <row r="15" spans="2:72" x14ac:dyDescent="0.25">
      <c r="B15" s="4">
        <v>10</v>
      </c>
      <c r="C15" s="4"/>
      <c r="D15" s="4"/>
      <c r="E15" s="4"/>
      <c r="F15" s="4"/>
      <c r="H15" s="4">
        <v>10</v>
      </c>
      <c r="I15" s="4"/>
      <c r="J15" s="4"/>
      <c r="K15" s="4"/>
      <c r="L15" s="4"/>
      <c r="N15" s="4">
        <v>10</v>
      </c>
      <c r="O15" s="4"/>
      <c r="P15" s="4"/>
      <c r="Q15" s="4"/>
      <c r="R15" s="4"/>
      <c r="T15" s="4">
        <v>10</v>
      </c>
      <c r="U15" s="4"/>
      <c r="V15" s="4"/>
      <c r="W15" s="4"/>
      <c r="X15" s="4"/>
      <c r="Z15" s="4">
        <v>10</v>
      </c>
      <c r="AA15" s="4" t="s">
        <v>37</v>
      </c>
      <c r="AB15" s="4" t="s">
        <v>47</v>
      </c>
      <c r="AC15" s="4">
        <v>2783.7100879120876</v>
      </c>
      <c r="AD15" s="12">
        <f t="shared" si="0"/>
        <v>9.0733705603392688E-3</v>
      </c>
      <c r="AF15" s="4">
        <v>10</v>
      </c>
      <c r="AG15" s="4" t="s">
        <v>37</v>
      </c>
      <c r="AH15" s="4" t="s">
        <v>47</v>
      </c>
      <c r="AI15" s="4">
        <v>1677.5017472527472</v>
      </c>
      <c r="AJ15" s="12">
        <f t="shared" si="1"/>
        <v>6.3182740009519673E-3</v>
      </c>
      <c r="AL15" s="4">
        <v>10</v>
      </c>
      <c r="AM15" s="4" t="s">
        <v>49</v>
      </c>
      <c r="AN15" s="4" t="s">
        <v>51</v>
      </c>
      <c r="AO15" s="4">
        <v>642.97501984615371</v>
      </c>
      <c r="AP15" s="12">
        <f t="shared" si="2"/>
        <v>3.4292001058461533E-3</v>
      </c>
      <c r="AR15" s="4">
        <v>10</v>
      </c>
      <c r="AS15" s="4" t="s">
        <v>33</v>
      </c>
      <c r="AT15" s="4" t="s">
        <v>43</v>
      </c>
      <c r="AU15" s="4">
        <v>1424.2398587912087</v>
      </c>
      <c r="AV15" s="12">
        <f t="shared" si="3"/>
        <v>4.4872081247360075E-3</v>
      </c>
      <c r="AX15" s="4">
        <v>10</v>
      </c>
      <c r="AY15" s="4" t="s">
        <v>52</v>
      </c>
      <c r="AZ15" s="4" t="s">
        <v>53</v>
      </c>
      <c r="BA15" s="4">
        <v>2164.2448324175825</v>
      </c>
      <c r="BB15" s="12">
        <f t="shared" si="4"/>
        <v>4.540056287848925E-3</v>
      </c>
      <c r="BD15" s="4">
        <v>10</v>
      </c>
      <c r="BE15" s="4" t="s">
        <v>52</v>
      </c>
      <c r="BF15" s="4" t="s">
        <v>53</v>
      </c>
      <c r="BG15" s="4">
        <v>1930.4785521978022</v>
      </c>
      <c r="BH15" s="12">
        <f t="shared" si="5"/>
        <v>5.6118562563889597E-3</v>
      </c>
      <c r="BJ15" s="4">
        <v>10</v>
      </c>
      <c r="BK15" s="17" t="s">
        <v>52</v>
      </c>
      <c r="BL15" s="17" t="s">
        <v>53</v>
      </c>
      <c r="BM15" s="17">
        <v>1739.7583918406592</v>
      </c>
      <c r="BN15" s="18">
        <f t="shared" si="6"/>
        <v>5.1169364465901744E-3</v>
      </c>
      <c r="BP15" s="4">
        <v>10</v>
      </c>
      <c r="BQ15" s="17" t="s">
        <v>52</v>
      </c>
      <c r="BR15" s="17" t="s">
        <v>53</v>
      </c>
      <c r="BS15" s="17">
        <v>2042.7299428021979</v>
      </c>
      <c r="BT15" s="18">
        <f t="shared" si="7"/>
        <v>6.589451428394187E-3</v>
      </c>
    </row>
    <row r="16" spans="2:72" x14ac:dyDescent="0.25">
      <c r="B16" s="8"/>
      <c r="C16" s="8"/>
      <c r="D16" s="8"/>
      <c r="E16" s="8"/>
      <c r="F16" s="8"/>
    </row>
    <row r="17" spans="2:72" ht="15.75" x14ac:dyDescent="0.25">
      <c r="B17" s="14" t="s">
        <v>10</v>
      </c>
      <c r="C17" s="14"/>
      <c r="D17" s="14"/>
      <c r="E17" s="14"/>
      <c r="F17" s="14"/>
    </row>
    <row r="19" spans="2:72" ht="60" x14ac:dyDescent="0.25">
      <c r="B19" s="6" t="s">
        <v>11</v>
      </c>
      <c r="C19" s="6" t="s">
        <v>27</v>
      </c>
      <c r="D19" s="6" t="s">
        <v>0</v>
      </c>
      <c r="E19" s="6" t="s">
        <v>5</v>
      </c>
      <c r="F19" s="6" t="s">
        <v>1</v>
      </c>
      <c r="H19" s="6" t="s">
        <v>12</v>
      </c>
      <c r="I19" s="6" t="s">
        <v>27</v>
      </c>
      <c r="J19" s="6" t="s">
        <v>0</v>
      </c>
      <c r="K19" s="6" t="s">
        <v>5</v>
      </c>
      <c r="L19" s="6" t="s">
        <v>1</v>
      </c>
      <c r="N19" s="6" t="s">
        <v>13</v>
      </c>
      <c r="O19" s="6" t="s">
        <v>27</v>
      </c>
      <c r="P19" s="6" t="s">
        <v>0</v>
      </c>
      <c r="Q19" s="6" t="s">
        <v>5</v>
      </c>
      <c r="R19" s="6" t="s">
        <v>1</v>
      </c>
      <c r="T19" s="6" t="s">
        <v>14</v>
      </c>
      <c r="U19" s="6" t="s">
        <v>27</v>
      </c>
      <c r="V19" s="6" t="s">
        <v>0</v>
      </c>
      <c r="W19" s="6" t="s">
        <v>5</v>
      </c>
      <c r="X19" s="6" t="s">
        <v>1</v>
      </c>
      <c r="Z19" s="6" t="s">
        <v>15</v>
      </c>
      <c r="AA19" s="6" t="s">
        <v>27</v>
      </c>
      <c r="AB19" s="6" t="s">
        <v>0</v>
      </c>
      <c r="AC19" s="6" t="s">
        <v>5</v>
      </c>
      <c r="AD19" s="6" t="s">
        <v>1</v>
      </c>
      <c r="AF19" s="4" t="s">
        <v>16</v>
      </c>
      <c r="AG19" s="6" t="s">
        <v>27</v>
      </c>
      <c r="AH19" s="6" t="s">
        <v>0</v>
      </c>
      <c r="AI19" s="6" t="s">
        <v>5</v>
      </c>
      <c r="AJ19" s="6" t="s">
        <v>1</v>
      </c>
      <c r="AL19" s="6" t="s">
        <v>17</v>
      </c>
      <c r="AM19" s="6" t="s">
        <v>27</v>
      </c>
      <c r="AN19" s="6" t="s">
        <v>0</v>
      </c>
      <c r="AO19" s="6" t="s">
        <v>5</v>
      </c>
      <c r="AP19" s="6" t="s">
        <v>1</v>
      </c>
      <c r="AR19" s="6" t="s">
        <v>18</v>
      </c>
      <c r="AS19" s="6" t="s">
        <v>27</v>
      </c>
      <c r="AT19" s="6" t="s">
        <v>0</v>
      </c>
      <c r="AU19" s="6" t="s">
        <v>5</v>
      </c>
      <c r="AV19" s="6" t="s">
        <v>1</v>
      </c>
      <c r="AX19" s="6" t="s">
        <v>19</v>
      </c>
      <c r="AY19" s="6" t="s">
        <v>27</v>
      </c>
      <c r="AZ19" s="6" t="s">
        <v>0</v>
      </c>
      <c r="BA19" s="6" t="s">
        <v>5</v>
      </c>
      <c r="BB19" s="6" t="s">
        <v>1</v>
      </c>
      <c r="BD19" s="6" t="s">
        <v>20</v>
      </c>
      <c r="BE19" s="6" t="s">
        <v>27</v>
      </c>
      <c r="BF19" s="6" t="s">
        <v>0</v>
      </c>
      <c r="BG19" s="6" t="s">
        <v>5</v>
      </c>
      <c r="BH19" s="6" t="s">
        <v>1</v>
      </c>
      <c r="BJ19" s="6" t="s">
        <v>21</v>
      </c>
      <c r="BK19" s="6" t="s">
        <v>27</v>
      </c>
      <c r="BL19" s="6" t="s">
        <v>0</v>
      </c>
      <c r="BM19" s="6" t="s">
        <v>5</v>
      </c>
      <c r="BN19" s="6" t="s">
        <v>1</v>
      </c>
      <c r="BP19" s="6" t="s">
        <v>22</v>
      </c>
      <c r="BQ19" s="6" t="s">
        <v>110</v>
      </c>
      <c r="BR19" s="6" t="s">
        <v>0</v>
      </c>
      <c r="BS19" s="6" t="s">
        <v>5</v>
      </c>
      <c r="BT19" s="6" t="s">
        <v>1</v>
      </c>
    </row>
    <row r="20" spans="2:72" x14ac:dyDescent="0.25">
      <c r="B20" s="4">
        <v>1</v>
      </c>
      <c r="C20" s="2" t="s">
        <v>24</v>
      </c>
      <c r="D20" s="2" t="s">
        <v>26</v>
      </c>
      <c r="E20" s="9">
        <v>1764.9334716769247</v>
      </c>
      <c r="F20" s="10">
        <f>E20/304421.323766907</f>
        <v>5.7976670288324497E-3</v>
      </c>
      <c r="H20" s="4">
        <v>1</v>
      </c>
      <c r="I20" s="2" t="s">
        <v>24</v>
      </c>
      <c r="J20" s="2" t="s">
        <v>26</v>
      </c>
      <c r="K20" s="13">
        <v>1894.0743783826936</v>
      </c>
      <c r="L20" s="10">
        <f>K20/32611.2736012603</f>
        <v>5.8080355938919685E-2</v>
      </c>
      <c r="N20" s="4">
        <v>1</v>
      </c>
      <c r="O20" s="2" t="s">
        <v>24</v>
      </c>
      <c r="P20" s="2" t="s">
        <v>26</v>
      </c>
      <c r="Q20" s="13">
        <v>1100.6744497260997</v>
      </c>
      <c r="R20" s="10">
        <f>Q20/32060.0939087805</f>
        <v>3.4331604045135099E-2</v>
      </c>
      <c r="T20" s="4">
        <v>1</v>
      </c>
      <c r="U20" s="2" t="s">
        <v>56</v>
      </c>
      <c r="V20" s="2" t="s">
        <v>57</v>
      </c>
      <c r="W20" s="2">
        <v>946.4640892436812</v>
      </c>
      <c r="X20" s="10">
        <f>W20/29896.3870650011</f>
        <v>3.1658142744334525E-2</v>
      </c>
      <c r="Z20" s="4">
        <v>1</v>
      </c>
      <c r="AA20" s="2" t="s">
        <v>56</v>
      </c>
      <c r="AB20" s="2" t="s">
        <v>57</v>
      </c>
      <c r="AC20" s="2">
        <v>1314.1922398574177</v>
      </c>
      <c r="AD20" s="10">
        <f>AC20/31695.944648244</f>
        <v>4.1462472705643932E-2</v>
      </c>
      <c r="AF20" s="4">
        <v>1</v>
      </c>
      <c r="AG20" s="2" t="s">
        <v>59</v>
      </c>
      <c r="AH20" s="2" t="s">
        <v>66</v>
      </c>
      <c r="AI20" s="2">
        <v>1358.2831060961537</v>
      </c>
      <c r="AJ20" s="10">
        <f>AI20/29178.0620392856</f>
        <v>4.6551518886598753E-2</v>
      </c>
      <c r="AL20" s="4">
        <v>1</v>
      </c>
      <c r="AM20" s="2" t="s">
        <v>59</v>
      </c>
      <c r="AN20" s="2" t="s">
        <v>66</v>
      </c>
      <c r="AO20" s="2">
        <v>1295.7796440340653</v>
      </c>
      <c r="AP20" s="10">
        <f>AO20/25834.8832894141</f>
        <v>5.015620274023122E-2</v>
      </c>
      <c r="AR20" s="4">
        <v>1</v>
      </c>
      <c r="AS20" s="2" t="s">
        <v>59</v>
      </c>
      <c r="AT20" s="2" t="s">
        <v>66</v>
      </c>
      <c r="AU20" s="2">
        <v>1260.1126662851648</v>
      </c>
      <c r="AV20" s="10">
        <f>AU20/27985.4038440295</f>
        <v>4.5027496237257318E-2</v>
      </c>
      <c r="AX20" s="4">
        <v>1</v>
      </c>
      <c r="AY20" s="2" t="s">
        <v>60</v>
      </c>
      <c r="AZ20" s="2" t="s">
        <v>58</v>
      </c>
      <c r="BA20" s="2">
        <v>1764.4800973313179</v>
      </c>
      <c r="BB20" s="10">
        <f>BA20/33479.0128267242</f>
        <v>5.2704065871465713E-2</v>
      </c>
      <c r="BD20" s="4">
        <v>1</v>
      </c>
      <c r="BE20" s="2" t="s">
        <v>59</v>
      </c>
      <c r="BF20" s="2" t="s">
        <v>66</v>
      </c>
      <c r="BG20" s="2">
        <v>1333.0192392098902</v>
      </c>
      <c r="BH20" s="10">
        <f>BG20/31431.1412807611</f>
        <v>4.2410780674573434E-2</v>
      </c>
      <c r="BJ20" s="4">
        <v>1</v>
      </c>
      <c r="BK20" s="2" t="s">
        <v>91</v>
      </c>
      <c r="BL20" s="2" t="s">
        <v>95</v>
      </c>
      <c r="BM20" s="2">
        <v>1783.4273959615382</v>
      </c>
      <c r="BN20" s="10">
        <f>BM20/35802.0599311187</f>
        <v>4.9813541438474759E-2</v>
      </c>
      <c r="BP20" s="4">
        <v>1</v>
      </c>
      <c r="BQ20" s="2" t="s">
        <v>97</v>
      </c>
      <c r="BR20" s="2" t="s">
        <v>66</v>
      </c>
      <c r="BS20" s="2">
        <v>2207.250668345604</v>
      </c>
      <c r="BT20" s="10">
        <f>BS20/38058.7152957865</f>
        <v>5.7995932106251889E-2</v>
      </c>
    </row>
    <row r="21" spans="2:72" x14ac:dyDescent="0.25">
      <c r="B21" s="4">
        <v>2</v>
      </c>
      <c r="C21" s="2" t="s">
        <v>79</v>
      </c>
      <c r="D21" s="2" t="s">
        <v>113</v>
      </c>
      <c r="E21" s="9">
        <v>900.1236318557693</v>
      </c>
      <c r="F21" s="10">
        <f t="shared" ref="F21:F29" si="8">E21/304421.323766907</f>
        <v>2.9568350229794904E-3</v>
      </c>
      <c r="H21" s="4">
        <v>2</v>
      </c>
      <c r="I21" s="2" t="s">
        <v>79</v>
      </c>
      <c r="J21" s="2" t="s">
        <v>113</v>
      </c>
      <c r="K21" s="13">
        <v>1040.7187933178559</v>
      </c>
      <c r="L21" s="10">
        <f t="shared" ref="L21:L29" si="9">K21/32611.2736012603</f>
        <v>3.1912853390602812E-2</v>
      </c>
      <c r="N21" s="4">
        <v>2</v>
      </c>
      <c r="O21" s="2" t="s">
        <v>54</v>
      </c>
      <c r="P21" s="2" t="s">
        <v>55</v>
      </c>
      <c r="Q21" s="13">
        <v>952.23193824505563</v>
      </c>
      <c r="R21" s="10">
        <f t="shared" ref="R21:R29" si="10">Q21/32060.0939087805</f>
        <v>2.9701470649287829E-2</v>
      </c>
      <c r="T21" s="4">
        <v>2</v>
      </c>
      <c r="U21" s="2" t="s">
        <v>61</v>
      </c>
      <c r="V21" s="2" t="s">
        <v>67</v>
      </c>
      <c r="W21" s="2">
        <v>885.85176057994499</v>
      </c>
      <c r="X21" s="10">
        <f t="shared" ref="X21:X29" si="11">W21/29896.3870650011</f>
        <v>2.9630729581267293E-2</v>
      </c>
      <c r="Z21" s="4">
        <v>2</v>
      </c>
      <c r="AA21" s="2" t="s">
        <v>24</v>
      </c>
      <c r="AB21" s="2" t="s">
        <v>26</v>
      </c>
      <c r="AC21" s="2">
        <v>874.28438467005333</v>
      </c>
      <c r="AD21" s="10">
        <f t="shared" ref="AD21:AD29" si="12">AC21/31695.944648244</f>
        <v>2.7583477772084319E-2</v>
      </c>
      <c r="AF21" s="4">
        <v>2</v>
      </c>
      <c r="AG21" s="2" t="s">
        <v>60</v>
      </c>
      <c r="AH21" s="2" t="s">
        <v>58</v>
      </c>
      <c r="AI21" s="2">
        <v>1157.3523724373624</v>
      </c>
      <c r="AJ21" s="10">
        <f t="shared" ref="AJ21:AJ29" si="13">AI21/29178.0620392856</f>
        <v>3.9665155652870057E-2</v>
      </c>
      <c r="AL21" s="4">
        <v>2</v>
      </c>
      <c r="AM21" s="2" t="s">
        <v>24</v>
      </c>
      <c r="AN21" s="2" t="s">
        <v>26</v>
      </c>
      <c r="AO21" s="2">
        <v>841.09970179532752</v>
      </c>
      <c r="AP21" s="10">
        <f t="shared" ref="AP21:AP29" si="14">AO21/25834.8832894141</f>
        <v>3.2556744784675296E-2</v>
      </c>
      <c r="AR21" s="4">
        <v>2</v>
      </c>
      <c r="AS21" s="2" t="s">
        <v>84</v>
      </c>
      <c r="AT21" s="2" t="s">
        <v>86</v>
      </c>
      <c r="AU21" s="2">
        <v>893.25301359010393</v>
      </c>
      <c r="AV21" s="10">
        <f t="shared" ref="AV21:AV29" si="15">AU21/27985.4038440295</f>
        <v>3.191853219515621E-2</v>
      </c>
      <c r="AX21" s="4">
        <v>2</v>
      </c>
      <c r="AY21" s="2" t="s">
        <v>59</v>
      </c>
      <c r="AZ21" s="2" t="s">
        <v>66</v>
      </c>
      <c r="BA21" s="2">
        <v>1476.110338548352</v>
      </c>
      <c r="BB21" s="10">
        <f t="shared" ref="BB21:BB29" si="16">BA21/33479.0128267242</f>
        <v>4.4090617193170804E-2</v>
      </c>
      <c r="BD21" s="4">
        <v>2</v>
      </c>
      <c r="BE21" s="2" t="s">
        <v>60</v>
      </c>
      <c r="BF21" s="2" t="s">
        <v>58</v>
      </c>
      <c r="BG21" s="2">
        <v>1146.8514091065931</v>
      </c>
      <c r="BH21" s="10">
        <f t="shared" ref="BH21:BH29" si="17">BG21/31431.1412807611</f>
        <v>3.6487743122728324E-2</v>
      </c>
      <c r="BJ21" s="4">
        <v>2</v>
      </c>
      <c r="BK21" s="2" t="s">
        <v>59</v>
      </c>
      <c r="BL21" s="2" t="s">
        <v>66</v>
      </c>
      <c r="BM21" s="2">
        <v>1724.4230455197803</v>
      </c>
      <c r="BN21" s="10">
        <f t="shared" ref="BN21:BN29" si="18">BM21/35802.0599311187</f>
        <v>4.8165470055004662E-2</v>
      </c>
      <c r="BP21" s="4">
        <v>2</v>
      </c>
      <c r="BQ21" s="2" t="s">
        <v>98</v>
      </c>
      <c r="BR21" s="2" t="s">
        <v>87</v>
      </c>
      <c r="BS21" s="2">
        <v>969.77650801675793</v>
      </c>
      <c r="BT21" s="10">
        <f t="shared" ref="BT21:BT29" si="19">BS21/38058.7152957865</f>
        <v>2.5481062628620113E-2</v>
      </c>
    </row>
    <row r="22" spans="2:72" x14ac:dyDescent="0.25">
      <c r="B22" s="4">
        <v>3</v>
      </c>
      <c r="C22" s="2" t="s">
        <v>54</v>
      </c>
      <c r="D22" s="2" t="s">
        <v>55</v>
      </c>
      <c r="E22" s="9">
        <v>868.90809080769236</v>
      </c>
      <c r="F22" s="10">
        <f t="shared" si="8"/>
        <v>2.8542944365914672E-3</v>
      </c>
      <c r="H22" s="4">
        <v>3</v>
      </c>
      <c r="I22" s="2" t="s">
        <v>54</v>
      </c>
      <c r="J22" s="2" t="s">
        <v>55</v>
      </c>
      <c r="K22" s="13">
        <v>868.16772521593396</v>
      </c>
      <c r="L22" s="10">
        <f t="shared" si="9"/>
        <v>2.6621705604971607E-2</v>
      </c>
      <c r="N22" s="4">
        <v>3</v>
      </c>
      <c r="O22" s="2" t="s">
        <v>84</v>
      </c>
      <c r="P22" s="2" t="s">
        <v>114</v>
      </c>
      <c r="Q22" s="13">
        <v>861.85598892582402</v>
      </c>
      <c r="R22" s="10">
        <f t="shared" si="10"/>
        <v>2.6882516045587192E-2</v>
      </c>
      <c r="T22" s="4">
        <v>3</v>
      </c>
      <c r="U22" s="2" t="s">
        <v>84</v>
      </c>
      <c r="V22" s="2" t="s">
        <v>114</v>
      </c>
      <c r="W22" s="2">
        <v>881.6216828120846</v>
      </c>
      <c r="X22" s="10">
        <f t="shared" si="11"/>
        <v>2.9489238311480637E-2</v>
      </c>
      <c r="Z22" s="4">
        <v>3</v>
      </c>
      <c r="AA22" s="2" t="s">
        <v>59</v>
      </c>
      <c r="AB22" s="2" t="s">
        <v>66</v>
      </c>
      <c r="AC22" s="2">
        <v>743.45594782500029</v>
      </c>
      <c r="AD22" s="10">
        <f t="shared" si="12"/>
        <v>2.3455869704334203E-2</v>
      </c>
      <c r="AF22" s="4">
        <v>3</v>
      </c>
      <c r="AG22" s="2" t="s">
        <v>24</v>
      </c>
      <c r="AH22" s="2" t="s">
        <v>26</v>
      </c>
      <c r="AI22" s="2">
        <v>1064.5089659604407</v>
      </c>
      <c r="AJ22" s="10">
        <f t="shared" si="13"/>
        <v>3.6483196331791208E-2</v>
      </c>
      <c r="AL22" s="4">
        <v>3</v>
      </c>
      <c r="AM22" s="2" t="s">
        <v>60</v>
      </c>
      <c r="AN22" s="2" t="s">
        <v>58</v>
      </c>
      <c r="AO22" s="2">
        <v>672.75290048461466</v>
      </c>
      <c r="AP22" s="10">
        <f t="shared" si="14"/>
        <v>2.6040485375843622E-2</v>
      </c>
      <c r="AR22" s="4">
        <v>3</v>
      </c>
      <c r="AS22" s="2" t="s">
        <v>24</v>
      </c>
      <c r="AT22" s="2" t="s">
        <v>26</v>
      </c>
      <c r="AU22" s="2">
        <v>641.56091714175841</v>
      </c>
      <c r="AV22" s="10">
        <f t="shared" si="15"/>
        <v>2.2924840417431789E-2</v>
      </c>
      <c r="AX22" s="4">
        <v>3</v>
      </c>
      <c r="AY22" s="2" t="s">
        <v>84</v>
      </c>
      <c r="AZ22" s="2" t="s">
        <v>86</v>
      </c>
      <c r="BA22" s="2">
        <v>920.2202091458704</v>
      </c>
      <c r="BB22" s="10">
        <f t="shared" si="16"/>
        <v>2.7486479780888765E-2</v>
      </c>
      <c r="BD22" s="4">
        <v>3</v>
      </c>
      <c r="BE22" s="2" t="s">
        <v>88</v>
      </c>
      <c r="BF22" s="2" t="s">
        <v>92</v>
      </c>
      <c r="BG22" s="2">
        <v>1015.0073736851651</v>
      </c>
      <c r="BH22" s="10">
        <f t="shared" si="17"/>
        <v>3.2293048623927879E-2</v>
      </c>
      <c r="BJ22" s="4">
        <v>3</v>
      </c>
      <c r="BK22" s="2" t="s">
        <v>88</v>
      </c>
      <c r="BL22" s="2" t="s">
        <v>92</v>
      </c>
      <c r="BM22" s="2">
        <v>877.05376867554992</v>
      </c>
      <c r="BN22" s="10">
        <f t="shared" si="18"/>
        <v>2.4497299048237886E-2</v>
      </c>
      <c r="BP22" s="4">
        <v>3</v>
      </c>
      <c r="BQ22" s="2" t="s">
        <v>99</v>
      </c>
      <c r="BR22" s="2" t="s">
        <v>107</v>
      </c>
      <c r="BS22" s="2">
        <v>802.83993101071474</v>
      </c>
      <c r="BT22" s="10">
        <f t="shared" si="19"/>
        <v>2.1094772242603723E-2</v>
      </c>
    </row>
    <row r="23" spans="2:72" x14ac:dyDescent="0.25">
      <c r="B23" s="4">
        <v>4</v>
      </c>
      <c r="C23" s="2" t="s">
        <v>84</v>
      </c>
      <c r="D23" s="2" t="s">
        <v>114</v>
      </c>
      <c r="E23" s="9">
        <v>755.85792802884566</v>
      </c>
      <c r="F23" s="10">
        <f t="shared" si="8"/>
        <v>2.4829335825620421E-3</v>
      </c>
      <c r="H23" s="4">
        <v>4</v>
      </c>
      <c r="I23" s="2" t="s">
        <v>84</v>
      </c>
      <c r="J23" s="2" t="s">
        <v>114</v>
      </c>
      <c r="K23" s="13">
        <v>832.56958597939649</v>
      </c>
      <c r="L23" s="10">
        <f t="shared" si="9"/>
        <v>2.55301156329945E-2</v>
      </c>
      <c r="N23" s="4">
        <v>4</v>
      </c>
      <c r="O23" s="2" t="s">
        <v>56</v>
      </c>
      <c r="P23" s="2" t="s">
        <v>57</v>
      </c>
      <c r="Q23" s="13">
        <v>776.82910462912082</v>
      </c>
      <c r="R23" s="10">
        <f t="shared" si="10"/>
        <v>2.4230406399912811E-2</v>
      </c>
      <c r="T23" s="4">
        <v>4</v>
      </c>
      <c r="U23" s="2" t="s">
        <v>63</v>
      </c>
      <c r="V23" s="2" t="s">
        <v>69</v>
      </c>
      <c r="W23" s="2">
        <v>764.91566779917571</v>
      </c>
      <c r="X23" s="10">
        <f t="shared" si="11"/>
        <v>2.5585555409624795E-2</v>
      </c>
      <c r="Z23" s="4">
        <v>4</v>
      </c>
      <c r="AA23" s="2" t="s">
        <v>60</v>
      </c>
      <c r="AB23" s="2" t="s">
        <v>58</v>
      </c>
      <c r="AC23" s="2">
        <v>719.90670995082439</v>
      </c>
      <c r="AD23" s="10">
        <f t="shared" si="12"/>
        <v>2.2712896490078526E-2</v>
      </c>
      <c r="AF23" s="4">
        <v>4</v>
      </c>
      <c r="AG23" s="2" t="s">
        <v>63</v>
      </c>
      <c r="AH23" s="2" t="s">
        <v>69</v>
      </c>
      <c r="AI23" s="2">
        <v>619.69924905851644</v>
      </c>
      <c r="AJ23" s="10">
        <f t="shared" si="13"/>
        <v>2.1238533533315129E-2</v>
      </c>
      <c r="AL23" s="4">
        <v>4</v>
      </c>
      <c r="AM23" s="2" t="s">
        <v>23</v>
      </c>
      <c r="AN23" s="2" t="s">
        <v>25</v>
      </c>
      <c r="AO23" s="2">
        <v>570.0920778758242</v>
      </c>
      <c r="AP23" s="10">
        <f t="shared" si="14"/>
        <v>2.2066756466030589E-2</v>
      </c>
      <c r="AR23" s="4">
        <v>4</v>
      </c>
      <c r="AS23" s="2" t="s">
        <v>64</v>
      </c>
      <c r="AT23" s="2" t="s">
        <v>70</v>
      </c>
      <c r="AU23" s="2">
        <v>492.67985050686826</v>
      </c>
      <c r="AV23" s="10">
        <f t="shared" si="15"/>
        <v>1.760488622042802E-2</v>
      </c>
      <c r="AX23" s="4">
        <v>4</v>
      </c>
      <c r="AY23" s="2" t="s">
        <v>24</v>
      </c>
      <c r="AZ23" s="2" t="s">
        <v>26</v>
      </c>
      <c r="BA23" s="2">
        <v>783.35191847609929</v>
      </c>
      <c r="BB23" s="10">
        <f t="shared" si="16"/>
        <v>2.3398297988368354E-2</v>
      </c>
      <c r="BD23" s="4">
        <v>4</v>
      </c>
      <c r="BE23" s="2" t="s">
        <v>84</v>
      </c>
      <c r="BF23" s="2" t="s">
        <v>86</v>
      </c>
      <c r="BG23" s="2">
        <v>888.60205408434285</v>
      </c>
      <c r="BH23" s="10">
        <f t="shared" si="17"/>
        <v>2.8271390025161231E-2</v>
      </c>
      <c r="BJ23" s="4">
        <v>4</v>
      </c>
      <c r="BK23" s="2" t="s">
        <v>60</v>
      </c>
      <c r="BL23" s="2" t="s">
        <v>58</v>
      </c>
      <c r="BM23" s="2">
        <v>722.90280768076946</v>
      </c>
      <c r="BN23" s="10">
        <f t="shared" si="18"/>
        <v>2.0191654029728924E-2</v>
      </c>
      <c r="BP23" s="4">
        <v>4</v>
      </c>
      <c r="BQ23" s="2" t="s">
        <v>100</v>
      </c>
      <c r="BR23" s="2" t="s">
        <v>108</v>
      </c>
      <c r="BS23" s="2">
        <v>752.09665637939565</v>
      </c>
      <c r="BT23" s="10">
        <f t="shared" si="19"/>
        <v>1.9761483027848307E-2</v>
      </c>
    </row>
    <row r="24" spans="2:72" x14ac:dyDescent="0.25">
      <c r="B24" s="4">
        <v>5</v>
      </c>
      <c r="C24" s="2" t="s">
        <v>23</v>
      </c>
      <c r="D24" s="2" t="s">
        <v>25</v>
      </c>
      <c r="E24" s="9">
        <v>525.85392519725269</v>
      </c>
      <c r="F24" s="10">
        <f t="shared" si="8"/>
        <v>1.7273886030398282E-3</v>
      </c>
      <c r="H24" s="4">
        <v>5</v>
      </c>
      <c r="I24" s="2" t="s">
        <v>64</v>
      </c>
      <c r="J24" s="2" t="s">
        <v>70</v>
      </c>
      <c r="K24" s="13">
        <v>574.04066996318727</v>
      </c>
      <c r="L24" s="10">
        <f t="shared" si="9"/>
        <v>1.7602522274413803E-2</v>
      </c>
      <c r="N24" s="4">
        <v>5</v>
      </c>
      <c r="O24" s="2" t="s">
        <v>64</v>
      </c>
      <c r="P24" s="2" t="s">
        <v>70</v>
      </c>
      <c r="Q24" s="13">
        <v>638.97400263241718</v>
      </c>
      <c r="R24" s="10">
        <f t="shared" si="10"/>
        <v>1.9930509388103111E-2</v>
      </c>
      <c r="T24" s="4">
        <v>5</v>
      </c>
      <c r="U24" s="2" t="s">
        <v>24</v>
      </c>
      <c r="V24" s="2" t="s">
        <v>26</v>
      </c>
      <c r="W24" s="2">
        <v>745.2815738620875</v>
      </c>
      <c r="X24" s="10">
        <f t="shared" si="11"/>
        <v>2.492881739327521E-2</v>
      </c>
      <c r="Z24" s="4">
        <v>5</v>
      </c>
      <c r="AA24" s="2" t="s">
        <v>61</v>
      </c>
      <c r="AB24" s="2" t="s">
        <v>67</v>
      </c>
      <c r="AC24" s="2">
        <v>559.87962285686842</v>
      </c>
      <c r="AD24" s="10">
        <f t="shared" si="12"/>
        <v>1.7664077504876845E-2</v>
      </c>
      <c r="AF24" s="4">
        <v>5</v>
      </c>
      <c r="AG24" s="2" t="s">
        <v>72</v>
      </c>
      <c r="AH24" s="2" t="s">
        <v>74</v>
      </c>
      <c r="AI24" s="2">
        <v>508.19341253763736</v>
      </c>
      <c r="AJ24" s="10">
        <f t="shared" si="13"/>
        <v>1.7416969360521659E-2</v>
      </c>
      <c r="AL24" s="4">
        <v>5</v>
      </c>
      <c r="AM24" s="2" t="s">
        <v>64</v>
      </c>
      <c r="AN24" s="2" t="s">
        <v>70</v>
      </c>
      <c r="AO24" s="2">
        <v>410.37529276538481</v>
      </c>
      <c r="AP24" s="10">
        <f t="shared" si="14"/>
        <v>1.5884542158297148E-2</v>
      </c>
      <c r="AR24" s="4">
        <v>5</v>
      </c>
      <c r="AS24" s="2" t="s">
        <v>73</v>
      </c>
      <c r="AT24" s="2" t="s">
        <v>75</v>
      </c>
      <c r="AU24" s="2">
        <v>449.8762114288462</v>
      </c>
      <c r="AV24" s="10">
        <f t="shared" si="15"/>
        <v>1.6075387510436957E-2</v>
      </c>
      <c r="AX24" s="4">
        <v>5</v>
      </c>
      <c r="AY24" s="2" t="s">
        <v>85</v>
      </c>
      <c r="AZ24" s="2" t="s">
        <v>87</v>
      </c>
      <c r="BA24" s="2">
        <v>674.58185976291202</v>
      </c>
      <c r="BB24" s="10">
        <f t="shared" si="16"/>
        <v>2.0149395182418147E-2</v>
      </c>
      <c r="BD24" s="4">
        <v>5</v>
      </c>
      <c r="BE24" s="2" t="s">
        <v>89</v>
      </c>
      <c r="BF24" s="2" t="s">
        <v>93</v>
      </c>
      <c r="BG24" s="2">
        <v>642.00486041895613</v>
      </c>
      <c r="BH24" s="10">
        <f t="shared" si="17"/>
        <v>2.042575720315715E-2</v>
      </c>
      <c r="BJ24" s="4">
        <v>5</v>
      </c>
      <c r="BK24" s="2" t="s">
        <v>89</v>
      </c>
      <c r="BL24" s="2" t="s">
        <v>93</v>
      </c>
      <c r="BM24" s="2">
        <v>663.19113686510991</v>
      </c>
      <c r="BN24" s="10">
        <f t="shared" si="18"/>
        <v>1.8523826230698877E-2</v>
      </c>
      <c r="BP24" s="4">
        <v>5</v>
      </c>
      <c r="BQ24" s="2" t="s">
        <v>101</v>
      </c>
      <c r="BR24" s="2" t="s">
        <v>93</v>
      </c>
      <c r="BS24" s="2">
        <v>745.13976394258236</v>
      </c>
      <c r="BT24" s="10">
        <f t="shared" si="19"/>
        <v>1.9578689352792663E-2</v>
      </c>
    </row>
    <row r="25" spans="2:72" x14ac:dyDescent="0.25">
      <c r="B25" s="4">
        <v>6</v>
      </c>
      <c r="C25" s="2" t="s">
        <v>64</v>
      </c>
      <c r="D25" s="2" t="s">
        <v>70</v>
      </c>
      <c r="E25" s="9">
        <v>511.93194883791199</v>
      </c>
      <c r="F25" s="10">
        <f t="shared" si="8"/>
        <v>1.681656010503043E-3</v>
      </c>
      <c r="H25" s="4">
        <v>6</v>
      </c>
      <c r="I25" s="2" t="s">
        <v>63</v>
      </c>
      <c r="J25" s="2" t="s">
        <v>69</v>
      </c>
      <c r="K25" s="13">
        <v>499.11322387142866</v>
      </c>
      <c r="L25" s="10">
        <f t="shared" si="9"/>
        <v>1.530492890201442E-2</v>
      </c>
      <c r="N25" s="4">
        <v>6</v>
      </c>
      <c r="O25" s="2" t="s">
        <v>59</v>
      </c>
      <c r="P25" s="2" t="s">
        <v>66</v>
      </c>
      <c r="Q25" s="13">
        <v>622.33947618873617</v>
      </c>
      <c r="R25" s="10">
        <f t="shared" si="10"/>
        <v>1.9411654811725056E-2</v>
      </c>
      <c r="T25" s="4">
        <v>6</v>
      </c>
      <c r="U25" s="2" t="s">
        <v>59</v>
      </c>
      <c r="V25" s="2" t="s">
        <v>66</v>
      </c>
      <c r="W25" s="2">
        <v>724.9073826975274</v>
      </c>
      <c r="X25" s="10">
        <f t="shared" si="11"/>
        <v>2.4247323969997601E-2</v>
      </c>
      <c r="Z25" s="4">
        <v>6</v>
      </c>
      <c r="AA25" s="2" t="s">
        <v>62</v>
      </c>
      <c r="AB25" s="2" t="s">
        <v>68</v>
      </c>
      <c r="AC25" s="2">
        <v>553.54681318681321</v>
      </c>
      <c r="AD25" s="10">
        <f t="shared" si="12"/>
        <v>1.7464278769097372E-2</v>
      </c>
      <c r="AF25" s="4">
        <v>6</v>
      </c>
      <c r="AG25" s="2" t="s">
        <v>64</v>
      </c>
      <c r="AH25" s="2" t="s">
        <v>70</v>
      </c>
      <c r="AI25" s="2">
        <v>401.66954069340625</v>
      </c>
      <c r="AJ25" s="10">
        <f t="shared" si="13"/>
        <v>1.3766148695982442E-2</v>
      </c>
      <c r="AL25" s="4">
        <v>6</v>
      </c>
      <c r="AM25" s="2" t="s">
        <v>76</v>
      </c>
      <c r="AN25" s="2" t="s">
        <v>80</v>
      </c>
      <c r="AO25" s="2">
        <v>303.72582213681295</v>
      </c>
      <c r="AP25" s="10">
        <f t="shared" si="14"/>
        <v>1.1756423233437454E-2</v>
      </c>
      <c r="AR25" s="4">
        <v>6</v>
      </c>
      <c r="AS25" s="2" t="s">
        <v>85</v>
      </c>
      <c r="AT25" s="2" t="s">
        <v>87</v>
      </c>
      <c r="AU25" s="2">
        <v>447.60667247225257</v>
      </c>
      <c r="AV25" s="10">
        <f t="shared" si="15"/>
        <v>1.5994290272418079E-2</v>
      </c>
      <c r="AX25" s="4">
        <v>6</v>
      </c>
      <c r="AY25" s="2" t="s">
        <v>64</v>
      </c>
      <c r="AZ25" s="2" t="s">
        <v>70</v>
      </c>
      <c r="BA25" s="2">
        <v>487.8604697829669</v>
      </c>
      <c r="BB25" s="10">
        <f t="shared" si="16"/>
        <v>1.457212828550125E-2</v>
      </c>
      <c r="BD25" s="4">
        <v>6</v>
      </c>
      <c r="BE25" s="2" t="s">
        <v>85</v>
      </c>
      <c r="BF25" s="2" t="s">
        <v>87</v>
      </c>
      <c r="BG25" s="2">
        <v>588.89610312939544</v>
      </c>
      <c r="BH25" s="10">
        <f t="shared" si="17"/>
        <v>1.8736071269860533E-2</v>
      </c>
      <c r="BJ25" s="4">
        <v>6</v>
      </c>
      <c r="BK25" s="2" t="s">
        <v>85</v>
      </c>
      <c r="BL25" s="2" t="s">
        <v>87</v>
      </c>
      <c r="BM25" s="2">
        <v>647.94357749230801</v>
      </c>
      <c r="BN25" s="10">
        <f t="shared" si="18"/>
        <v>1.8097941256422612E-2</v>
      </c>
      <c r="BP25" s="4">
        <v>6</v>
      </c>
      <c r="BQ25" s="2" t="s">
        <v>102</v>
      </c>
      <c r="BR25" s="2" t="s">
        <v>83</v>
      </c>
      <c r="BS25" s="2">
        <v>729.86403970741776</v>
      </c>
      <c r="BT25" s="10">
        <f t="shared" si="19"/>
        <v>1.9177316786313632E-2</v>
      </c>
    </row>
    <row r="26" spans="2:72" x14ac:dyDescent="0.25">
      <c r="B26" s="4">
        <v>7</v>
      </c>
      <c r="C26" s="2" t="s">
        <v>63</v>
      </c>
      <c r="D26" s="2" t="s">
        <v>69</v>
      </c>
      <c r="E26" s="9">
        <v>458.62793960384613</v>
      </c>
      <c r="F26" s="10">
        <f t="shared" si="8"/>
        <v>1.5065565510614951E-3</v>
      </c>
      <c r="H26" s="4">
        <v>7</v>
      </c>
      <c r="I26" s="2" t="s">
        <v>116</v>
      </c>
      <c r="J26" s="2" t="s">
        <v>117</v>
      </c>
      <c r="K26" s="13">
        <v>473.10311020934034</v>
      </c>
      <c r="L26" s="10">
        <f t="shared" si="9"/>
        <v>1.4507348470777195E-2</v>
      </c>
      <c r="N26" s="4">
        <v>7</v>
      </c>
      <c r="O26" s="2" t="s">
        <v>79</v>
      </c>
      <c r="P26" s="2" t="s">
        <v>113</v>
      </c>
      <c r="Q26" s="13">
        <v>601.93133098104431</v>
      </c>
      <c r="R26" s="10">
        <f t="shared" si="10"/>
        <v>1.8775095690414977E-2</v>
      </c>
      <c r="T26" s="4">
        <v>7</v>
      </c>
      <c r="U26" s="2" t="s">
        <v>64</v>
      </c>
      <c r="V26" s="2" t="s">
        <v>70</v>
      </c>
      <c r="W26" s="2">
        <v>586.28220413324186</v>
      </c>
      <c r="X26" s="10">
        <f t="shared" si="11"/>
        <v>1.9610470083175593E-2</v>
      </c>
      <c r="Z26" s="4">
        <v>7</v>
      </c>
      <c r="AA26" s="2" t="s">
        <v>63</v>
      </c>
      <c r="AB26" s="2" t="s">
        <v>69</v>
      </c>
      <c r="AC26" s="2">
        <v>519.50470474285714</v>
      </c>
      <c r="AD26" s="10">
        <f t="shared" si="12"/>
        <v>1.6390257823460656E-2</v>
      </c>
      <c r="AF26" s="4">
        <v>7</v>
      </c>
      <c r="AG26" s="2" t="s">
        <v>61</v>
      </c>
      <c r="AH26" s="2" t="s">
        <v>67</v>
      </c>
      <c r="AI26" s="2">
        <v>376.74352555274726</v>
      </c>
      <c r="AJ26" s="10">
        <f t="shared" si="13"/>
        <v>1.2911876225552487E-2</v>
      </c>
      <c r="AL26" s="4">
        <v>7</v>
      </c>
      <c r="AM26" s="2" t="s">
        <v>77</v>
      </c>
      <c r="AN26" s="2" t="s">
        <v>81</v>
      </c>
      <c r="AO26" s="2">
        <v>287.68953335082409</v>
      </c>
      <c r="AP26" s="10">
        <f t="shared" si="14"/>
        <v>1.1135700909812335E-2</v>
      </c>
      <c r="AR26" s="4">
        <v>7</v>
      </c>
      <c r="AS26" s="2" t="s">
        <v>77</v>
      </c>
      <c r="AT26" s="2" t="s">
        <v>81</v>
      </c>
      <c r="AU26" s="2">
        <v>388.38388484615393</v>
      </c>
      <c r="AV26" s="10">
        <f t="shared" si="15"/>
        <v>1.3878087556310646E-2</v>
      </c>
      <c r="AX26" s="4">
        <v>7</v>
      </c>
      <c r="AY26" s="2" t="s">
        <v>77</v>
      </c>
      <c r="AZ26" s="2" t="s">
        <v>81</v>
      </c>
      <c r="BA26" s="2">
        <v>437.08184571126372</v>
      </c>
      <c r="BB26" s="10">
        <f t="shared" si="16"/>
        <v>1.3055398257214102E-2</v>
      </c>
      <c r="BD26" s="4">
        <v>7</v>
      </c>
      <c r="BE26" s="2" t="s">
        <v>90</v>
      </c>
      <c r="BF26" s="2" t="s">
        <v>94</v>
      </c>
      <c r="BG26" s="2">
        <v>558.24161762417589</v>
      </c>
      <c r="BH26" s="10">
        <f t="shared" si="17"/>
        <v>1.7760781024069073E-2</v>
      </c>
      <c r="BJ26" s="4">
        <v>7</v>
      </c>
      <c r="BK26" s="2" t="s">
        <v>54</v>
      </c>
      <c r="BL26" s="2" t="s">
        <v>96</v>
      </c>
      <c r="BM26" s="2">
        <v>643.57430670934059</v>
      </c>
      <c r="BN26" s="10">
        <f t="shared" si="18"/>
        <v>1.7975901608665648E-2</v>
      </c>
      <c r="BP26" s="4">
        <v>7</v>
      </c>
      <c r="BQ26" s="2" t="s">
        <v>103</v>
      </c>
      <c r="BR26" s="2" t="s">
        <v>109</v>
      </c>
      <c r="BS26" s="2">
        <v>690.66025789340654</v>
      </c>
      <c r="BT26" s="10">
        <f t="shared" si="19"/>
        <v>1.8147229945249095E-2</v>
      </c>
    </row>
    <row r="27" spans="2:72" x14ac:dyDescent="0.25">
      <c r="B27" s="4">
        <v>8</v>
      </c>
      <c r="C27" s="2" t="s">
        <v>111</v>
      </c>
      <c r="D27" s="2" t="s">
        <v>115</v>
      </c>
      <c r="E27" s="9">
        <v>384.8295864774725</v>
      </c>
      <c r="F27" s="10">
        <f t="shared" si="8"/>
        <v>1.2641347909390654E-3</v>
      </c>
      <c r="H27" s="4">
        <v>8</v>
      </c>
      <c r="I27" s="2" t="s">
        <v>112</v>
      </c>
      <c r="J27" s="2" t="s">
        <v>55</v>
      </c>
      <c r="K27" s="13">
        <v>464.14979038928578</v>
      </c>
      <c r="L27" s="10">
        <f t="shared" si="9"/>
        <v>1.4232801701168401E-2</v>
      </c>
      <c r="N27" s="4">
        <v>8</v>
      </c>
      <c r="O27" s="2" t="s">
        <v>60</v>
      </c>
      <c r="P27" s="2" t="s">
        <v>58</v>
      </c>
      <c r="Q27" s="13">
        <v>576.5389455348901</v>
      </c>
      <c r="R27" s="10">
        <f t="shared" si="10"/>
        <v>1.7983071015802286E-2</v>
      </c>
      <c r="T27" s="4">
        <v>8</v>
      </c>
      <c r="U27" s="2" t="s">
        <v>54</v>
      </c>
      <c r="V27" s="2" t="s">
        <v>55</v>
      </c>
      <c r="W27" s="2">
        <v>582.38866737197804</v>
      </c>
      <c r="X27" s="10">
        <f t="shared" si="11"/>
        <v>1.9480235725666158E-2</v>
      </c>
      <c r="Z27" s="4">
        <v>8</v>
      </c>
      <c r="AA27" s="2" t="s">
        <v>54</v>
      </c>
      <c r="AB27" s="2" t="s">
        <v>55</v>
      </c>
      <c r="AC27" s="2">
        <v>506.33763169560456</v>
      </c>
      <c r="AD27" s="10">
        <f t="shared" si="12"/>
        <v>1.5974839599035468E-2</v>
      </c>
      <c r="AF27" s="4">
        <v>8</v>
      </c>
      <c r="AG27" s="2" t="s">
        <v>56</v>
      </c>
      <c r="AH27" s="2" t="s">
        <v>57</v>
      </c>
      <c r="AI27" s="2">
        <v>369.11379331153847</v>
      </c>
      <c r="AJ27" s="10">
        <f t="shared" si="13"/>
        <v>1.2650387569077083E-2</v>
      </c>
      <c r="AL27" s="4">
        <v>8</v>
      </c>
      <c r="AM27" s="2" t="s">
        <v>78</v>
      </c>
      <c r="AN27" s="2" t="s">
        <v>82</v>
      </c>
      <c r="AO27" s="2">
        <v>256.21416563928574</v>
      </c>
      <c r="AP27" s="10">
        <f t="shared" si="14"/>
        <v>9.9173726766658178E-3</v>
      </c>
      <c r="AR27" s="4">
        <v>8</v>
      </c>
      <c r="AS27" s="2" t="s">
        <v>60</v>
      </c>
      <c r="AT27" s="2" t="s">
        <v>58</v>
      </c>
      <c r="AU27" s="2">
        <v>365.22036694917574</v>
      </c>
      <c r="AV27" s="10">
        <f t="shared" si="15"/>
        <v>1.305038758720979E-2</v>
      </c>
      <c r="AX27" s="4">
        <v>8</v>
      </c>
      <c r="AY27" s="2" t="s">
        <v>73</v>
      </c>
      <c r="AZ27" s="2" t="s">
        <v>75</v>
      </c>
      <c r="BA27" s="2">
        <v>400.96580397692304</v>
      </c>
      <c r="BB27" s="10">
        <f t="shared" si="16"/>
        <v>1.1976631630454083E-2</v>
      </c>
      <c r="BD27" s="4">
        <v>8</v>
      </c>
      <c r="BE27" s="2" t="s">
        <v>63</v>
      </c>
      <c r="BF27" s="2" t="s">
        <v>69</v>
      </c>
      <c r="BG27" s="2">
        <v>441.97701768269229</v>
      </c>
      <c r="BH27" s="10">
        <f t="shared" si="17"/>
        <v>1.406175530613726E-2</v>
      </c>
      <c r="BJ27" s="4">
        <v>8</v>
      </c>
      <c r="BK27" s="2" t="s">
        <v>73</v>
      </c>
      <c r="BL27" s="2" t="s">
        <v>75</v>
      </c>
      <c r="BM27" s="2">
        <v>611.09314878406587</v>
      </c>
      <c r="BN27" s="10">
        <f t="shared" si="18"/>
        <v>1.7068658897275109E-2</v>
      </c>
      <c r="BP27" s="4">
        <v>8</v>
      </c>
      <c r="BQ27" s="2" t="s">
        <v>104</v>
      </c>
      <c r="BR27" s="2" t="s">
        <v>58</v>
      </c>
      <c r="BS27" s="2">
        <v>531.89360216263754</v>
      </c>
      <c r="BT27" s="10">
        <f t="shared" si="19"/>
        <v>1.397560579827359E-2</v>
      </c>
    </row>
    <row r="28" spans="2:72" x14ac:dyDescent="0.25">
      <c r="B28" s="4">
        <v>9</v>
      </c>
      <c r="C28" s="2" t="s">
        <v>85</v>
      </c>
      <c r="D28" s="2" t="s">
        <v>87</v>
      </c>
      <c r="E28" s="9">
        <v>349.9457682494504</v>
      </c>
      <c r="F28" s="10">
        <f t="shared" si="8"/>
        <v>1.1495442038002605E-3</v>
      </c>
      <c r="H28" s="4">
        <v>9</v>
      </c>
      <c r="I28" s="2" t="s">
        <v>111</v>
      </c>
      <c r="J28" s="2" t="s">
        <v>115</v>
      </c>
      <c r="K28" s="13">
        <v>448.54579319065937</v>
      </c>
      <c r="L28" s="10">
        <f t="shared" si="9"/>
        <v>1.3754316948030044E-2</v>
      </c>
      <c r="N28" s="4">
        <v>9</v>
      </c>
      <c r="O28" s="2" t="s">
        <v>118</v>
      </c>
      <c r="P28" s="2" t="s">
        <v>58</v>
      </c>
      <c r="Q28" s="13">
        <v>526.52921069862646</v>
      </c>
      <c r="R28" s="10">
        <f t="shared" si="10"/>
        <v>1.6423196145237195E-2</v>
      </c>
      <c r="T28" s="4">
        <v>9</v>
      </c>
      <c r="U28" s="2" t="s">
        <v>60</v>
      </c>
      <c r="V28" s="2" t="s">
        <v>58</v>
      </c>
      <c r="W28" s="2">
        <v>360.27849219368142</v>
      </c>
      <c r="X28" s="10">
        <f t="shared" si="11"/>
        <v>1.2050904057749834E-2</v>
      </c>
      <c r="Z28" s="4">
        <v>9</v>
      </c>
      <c r="AA28" s="2" t="s">
        <v>64</v>
      </c>
      <c r="AB28" s="2" t="s">
        <v>70</v>
      </c>
      <c r="AC28" s="2">
        <v>486.69740399752715</v>
      </c>
      <c r="AD28" s="10">
        <f t="shared" si="12"/>
        <v>1.5355194785920061E-2</v>
      </c>
      <c r="AF28" s="4">
        <v>9</v>
      </c>
      <c r="AG28" s="2" t="s">
        <v>65</v>
      </c>
      <c r="AH28" s="2" t="s">
        <v>71</v>
      </c>
      <c r="AI28" s="2">
        <v>361.47081255934063</v>
      </c>
      <c r="AJ28" s="10">
        <f t="shared" si="13"/>
        <v>1.2388444855338684E-2</v>
      </c>
      <c r="AL28" s="4">
        <v>9</v>
      </c>
      <c r="AM28" s="2" t="s">
        <v>79</v>
      </c>
      <c r="AN28" s="2" t="s">
        <v>83</v>
      </c>
      <c r="AO28" s="2">
        <v>217.34336890659344</v>
      </c>
      <c r="AP28" s="10">
        <f t="shared" si="14"/>
        <v>8.41278694669584E-3</v>
      </c>
      <c r="AR28" s="4">
        <v>9</v>
      </c>
      <c r="AS28" s="2" t="s">
        <v>65</v>
      </c>
      <c r="AT28" s="2" t="s">
        <v>71</v>
      </c>
      <c r="AU28" s="2">
        <v>330.5099001379121</v>
      </c>
      <c r="AV28" s="10">
        <f t="shared" si="15"/>
        <v>1.1810081497481202E-2</v>
      </c>
      <c r="AX28" s="4">
        <v>9</v>
      </c>
      <c r="AY28" s="2" t="s">
        <v>65</v>
      </c>
      <c r="AZ28" s="2" t="s">
        <v>71</v>
      </c>
      <c r="BA28" s="2">
        <v>398.45712235274726</v>
      </c>
      <c r="BB28" s="10">
        <f t="shared" si="16"/>
        <v>1.1901698667610768E-2</v>
      </c>
      <c r="BD28" s="4">
        <v>9</v>
      </c>
      <c r="BE28" s="2" t="s">
        <v>91</v>
      </c>
      <c r="BF28" s="2" t="s">
        <v>95</v>
      </c>
      <c r="BG28" s="2">
        <v>354.0354209848901</v>
      </c>
      <c r="BH28" s="10">
        <f t="shared" si="17"/>
        <v>1.1263842372837859E-2</v>
      </c>
      <c r="BJ28" s="4">
        <v>9</v>
      </c>
      <c r="BK28" s="2" t="s">
        <v>63</v>
      </c>
      <c r="BL28" s="2" t="s">
        <v>69</v>
      </c>
      <c r="BM28" s="2">
        <v>474.93464411373628</v>
      </c>
      <c r="BN28" s="10">
        <f t="shared" si="18"/>
        <v>1.3265567540736085E-2</v>
      </c>
      <c r="BP28" s="4">
        <v>9</v>
      </c>
      <c r="BQ28" s="2" t="s">
        <v>105</v>
      </c>
      <c r="BR28" s="2" t="s">
        <v>94</v>
      </c>
      <c r="BS28" s="2">
        <v>529.6031550686813</v>
      </c>
      <c r="BT28" s="10">
        <f t="shared" si="19"/>
        <v>1.3915423864223656E-2</v>
      </c>
    </row>
    <row r="29" spans="2:72" x14ac:dyDescent="0.25">
      <c r="B29" s="4">
        <v>10</v>
      </c>
      <c r="C29" s="2" t="s">
        <v>112</v>
      </c>
      <c r="D29" s="2" t="s">
        <v>55</v>
      </c>
      <c r="E29" s="9">
        <v>347.90869634697771</v>
      </c>
      <c r="F29" s="10">
        <f t="shared" si="8"/>
        <v>1.142852583524565E-3</v>
      </c>
      <c r="H29" s="4">
        <v>10</v>
      </c>
      <c r="I29" s="2" t="s">
        <v>65</v>
      </c>
      <c r="J29" s="2" t="s">
        <v>71</v>
      </c>
      <c r="K29" s="13">
        <v>377.91322169010976</v>
      </c>
      <c r="L29" s="10">
        <f t="shared" si="9"/>
        <v>1.1588422651346707E-2</v>
      </c>
      <c r="N29" s="4">
        <v>10</v>
      </c>
      <c r="O29" s="2" t="s">
        <v>111</v>
      </c>
      <c r="P29" s="2" t="s">
        <v>115</v>
      </c>
      <c r="Q29" s="13">
        <v>435.08668233104402</v>
      </c>
      <c r="R29" s="10">
        <f t="shared" si="10"/>
        <v>1.3570973421630685E-2</v>
      </c>
      <c r="T29" s="4">
        <v>10</v>
      </c>
      <c r="U29" s="2" t="s">
        <v>65</v>
      </c>
      <c r="V29" s="2" t="s">
        <v>71</v>
      </c>
      <c r="W29" s="2">
        <v>343.51056949478021</v>
      </c>
      <c r="X29" s="10">
        <f t="shared" si="11"/>
        <v>1.149003619560836E-2</v>
      </c>
      <c r="Z29" s="4">
        <v>10</v>
      </c>
      <c r="AA29" s="2" t="s">
        <v>65</v>
      </c>
      <c r="AB29" s="2" t="s">
        <v>71</v>
      </c>
      <c r="AC29" s="2">
        <v>420.76067382060455</v>
      </c>
      <c r="AD29" s="10">
        <f t="shared" si="12"/>
        <v>1.3274905622474176E-2</v>
      </c>
      <c r="AF29" s="4">
        <v>10</v>
      </c>
      <c r="AG29" s="2" t="s">
        <v>73</v>
      </c>
      <c r="AH29" s="2" t="s">
        <v>75</v>
      </c>
      <c r="AI29" s="2">
        <v>349.22481122500005</v>
      </c>
      <c r="AJ29" s="10">
        <f t="shared" si="13"/>
        <v>1.1968745928184013E-2</v>
      </c>
      <c r="AL29" s="4">
        <v>10</v>
      </c>
      <c r="AM29" s="2" t="s">
        <v>61</v>
      </c>
      <c r="AN29" s="2" t="s">
        <v>67</v>
      </c>
      <c r="AO29" s="2">
        <v>212.78599816291205</v>
      </c>
      <c r="AP29" s="10">
        <f t="shared" si="14"/>
        <v>8.2363831792536708E-3</v>
      </c>
      <c r="AR29" s="4">
        <v>10</v>
      </c>
      <c r="AS29" s="2" t="s">
        <v>79</v>
      </c>
      <c r="AT29" s="2" t="s">
        <v>83</v>
      </c>
      <c r="AU29" s="2">
        <v>329.89309642445022</v>
      </c>
      <c r="AV29" s="10">
        <f t="shared" si="15"/>
        <v>1.1788041304068252E-2</v>
      </c>
      <c r="AX29" s="4">
        <v>10</v>
      </c>
      <c r="AY29" s="2" t="s">
        <v>79</v>
      </c>
      <c r="AZ29" s="2" t="s">
        <v>83</v>
      </c>
      <c r="BA29" s="2">
        <v>372.61335911291201</v>
      </c>
      <c r="BB29" s="10">
        <f t="shared" si="16"/>
        <v>1.112975944187572E-2</v>
      </c>
      <c r="BD29" s="4">
        <v>10</v>
      </c>
      <c r="BE29" s="2" t="s">
        <v>77</v>
      </c>
      <c r="BF29" s="2" t="s">
        <v>81</v>
      </c>
      <c r="BG29" s="2">
        <v>347.29832574395601</v>
      </c>
      <c r="BH29" s="10">
        <f t="shared" si="17"/>
        <v>1.1049497778069427E-2</v>
      </c>
      <c r="BJ29" s="4">
        <v>10</v>
      </c>
      <c r="BK29" s="2" t="s">
        <v>65</v>
      </c>
      <c r="BL29" s="2" t="s">
        <v>71</v>
      </c>
      <c r="BM29" s="2">
        <v>465.34517989093405</v>
      </c>
      <c r="BN29" s="10">
        <f t="shared" si="18"/>
        <v>1.2997720823501048E-2</v>
      </c>
      <c r="BP29" s="4">
        <v>10</v>
      </c>
      <c r="BQ29" s="2" t="s">
        <v>106</v>
      </c>
      <c r="BR29" s="2" t="s">
        <v>71</v>
      </c>
      <c r="BS29" s="2">
        <v>466.96877215989002</v>
      </c>
      <c r="BT29" s="10">
        <f t="shared" si="19"/>
        <v>1.2269693512528743E-2</v>
      </c>
    </row>
    <row r="32" spans="2:72" x14ac:dyDescent="0.25">
      <c r="B32" s="15" t="s">
        <v>6</v>
      </c>
      <c r="C32" s="15"/>
      <c r="D32" s="15"/>
      <c r="E32" s="15"/>
      <c r="F32" s="7"/>
    </row>
    <row r="33" spans="2:6" x14ac:dyDescent="0.25">
      <c r="B33" s="15"/>
      <c r="C33" s="15"/>
      <c r="D33" s="15"/>
      <c r="E33" s="15"/>
      <c r="F33" s="7"/>
    </row>
    <row r="35" spans="2:6" ht="30" x14ac:dyDescent="0.25">
      <c r="B35" s="3"/>
      <c r="C35" s="4" t="s">
        <v>0</v>
      </c>
      <c r="D35" s="4" t="s">
        <v>2</v>
      </c>
      <c r="E35" s="6" t="s">
        <v>3</v>
      </c>
    </row>
    <row r="36" spans="2:6" x14ac:dyDescent="0.25">
      <c r="B36" s="3">
        <v>1</v>
      </c>
      <c r="C36" s="3"/>
      <c r="D36" s="3"/>
      <c r="E36" s="3"/>
    </row>
    <row r="37" spans="2:6" x14ac:dyDescent="0.25">
      <c r="B37" s="3">
        <v>2</v>
      </c>
      <c r="C37" s="3"/>
      <c r="D37" s="3"/>
      <c r="E37" s="3"/>
    </row>
    <row r="38" spans="2:6" x14ac:dyDescent="0.25">
      <c r="B38" s="3">
        <v>3</v>
      </c>
      <c r="C38" s="3"/>
      <c r="D38" s="3"/>
      <c r="E38" s="3"/>
    </row>
    <row r="39" spans="2:6" x14ac:dyDescent="0.25">
      <c r="B39" s="3">
        <v>4</v>
      </c>
      <c r="C39" s="3"/>
      <c r="D39" s="3"/>
      <c r="E39" s="3"/>
    </row>
    <row r="40" spans="2:6" x14ac:dyDescent="0.25">
      <c r="B40" s="3">
        <v>5</v>
      </c>
      <c r="C40" s="3"/>
      <c r="D40" s="3"/>
      <c r="E40" s="3"/>
    </row>
    <row r="41" spans="2:6" x14ac:dyDescent="0.25">
      <c r="B41" s="3">
        <v>6</v>
      </c>
      <c r="C41" s="3"/>
      <c r="D41" s="3"/>
      <c r="E41" s="3"/>
    </row>
    <row r="42" spans="2:6" x14ac:dyDescent="0.25">
      <c r="B42" s="3">
        <v>7</v>
      </c>
      <c r="C42" s="3"/>
      <c r="D42" s="3"/>
      <c r="E42" s="3"/>
    </row>
    <row r="43" spans="2:6" x14ac:dyDescent="0.25">
      <c r="B43" s="3">
        <v>8</v>
      </c>
      <c r="C43" s="3"/>
      <c r="D43" s="3"/>
      <c r="E43" s="3"/>
    </row>
    <row r="44" spans="2:6" x14ac:dyDescent="0.25">
      <c r="B44" s="3">
        <v>9</v>
      </c>
      <c r="C44" s="3"/>
      <c r="D44" s="3"/>
      <c r="E44" s="3"/>
    </row>
    <row r="45" spans="2:6" x14ac:dyDescent="0.25">
      <c r="B45" s="3">
        <v>10</v>
      </c>
      <c r="C45" s="3"/>
      <c r="D45" s="3"/>
      <c r="E45" s="3"/>
    </row>
    <row r="46" spans="2:6" x14ac:dyDescent="0.25">
      <c r="B46" s="1"/>
      <c r="C46" s="1"/>
      <c r="D46" s="1"/>
      <c r="E46" s="1"/>
    </row>
    <row r="47" spans="2:6" x14ac:dyDescent="0.25">
      <c r="B47" s="15" t="s">
        <v>7</v>
      </c>
      <c r="C47" s="16"/>
      <c r="D47" s="16"/>
      <c r="E47" s="16"/>
    </row>
    <row r="48" spans="2:6" x14ac:dyDescent="0.25">
      <c r="B48" s="16"/>
      <c r="C48" s="16"/>
      <c r="D48" s="16"/>
      <c r="E48" s="16"/>
    </row>
    <row r="49" spans="2:5" x14ac:dyDescent="0.25">
      <c r="B49" s="1"/>
      <c r="C49" s="1"/>
      <c r="D49" s="1"/>
      <c r="E49" s="1"/>
    </row>
    <row r="50" spans="2:5" ht="30" x14ac:dyDescent="0.25">
      <c r="B50" s="6"/>
      <c r="C50" s="6" t="s">
        <v>0</v>
      </c>
      <c r="D50" s="6" t="s">
        <v>2</v>
      </c>
      <c r="E50" s="6" t="s">
        <v>3</v>
      </c>
    </row>
    <row r="51" spans="2:5" x14ac:dyDescent="0.25">
      <c r="B51" s="5">
        <v>1</v>
      </c>
      <c r="C51" s="5"/>
      <c r="D51" s="5"/>
      <c r="E51" s="11"/>
    </row>
    <row r="52" spans="2:5" x14ac:dyDescent="0.25">
      <c r="B52" s="5">
        <v>2</v>
      </c>
      <c r="C52" s="5"/>
      <c r="D52" s="5"/>
      <c r="E52" s="11"/>
    </row>
    <row r="53" spans="2:5" x14ac:dyDescent="0.25">
      <c r="B53" s="5">
        <v>3</v>
      </c>
      <c r="C53" s="5"/>
      <c r="D53" s="5"/>
      <c r="E53" s="11"/>
    </row>
    <row r="54" spans="2:5" x14ac:dyDescent="0.25">
      <c r="B54" s="5">
        <v>4</v>
      </c>
      <c r="C54" s="5"/>
      <c r="D54" s="5"/>
      <c r="E54" s="11"/>
    </row>
    <row r="55" spans="2:5" x14ac:dyDescent="0.25">
      <c r="B55" s="5">
        <v>5</v>
      </c>
      <c r="C55" s="5"/>
      <c r="D55" s="5"/>
      <c r="E55" s="11"/>
    </row>
    <row r="56" spans="2:5" x14ac:dyDescent="0.25">
      <c r="B56" s="5">
        <v>6</v>
      </c>
      <c r="C56" s="5"/>
      <c r="D56" s="5"/>
      <c r="E56" s="11"/>
    </row>
    <row r="57" spans="2:5" x14ac:dyDescent="0.25">
      <c r="B57" s="5">
        <v>7</v>
      </c>
      <c r="C57" s="5"/>
      <c r="D57" s="5"/>
      <c r="E57" s="11"/>
    </row>
    <row r="58" spans="2:5" x14ac:dyDescent="0.25">
      <c r="B58" s="5">
        <v>8</v>
      </c>
      <c r="C58" s="5"/>
      <c r="D58" s="5"/>
      <c r="E58" s="11"/>
    </row>
    <row r="59" spans="2:5" x14ac:dyDescent="0.25">
      <c r="B59" s="5">
        <v>9</v>
      </c>
      <c r="C59" s="5"/>
      <c r="D59" s="5"/>
      <c r="E59" s="11"/>
    </row>
    <row r="60" spans="2:5" x14ac:dyDescent="0.25">
      <c r="B60" s="5">
        <v>10</v>
      </c>
      <c r="C60" s="5"/>
      <c r="D60" s="5"/>
      <c r="E60" s="11"/>
    </row>
  </sheetData>
  <mergeCells count="4">
    <mergeCell ref="C2:G3"/>
    <mergeCell ref="B47:E48"/>
    <mergeCell ref="B32:E33"/>
    <mergeCell ref="B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3,1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2026-06-23T09:20:22Z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04c3de-4a7a-4782-90ee-25cdf468a893_Enabled">
    <vt:lpwstr>true</vt:lpwstr>
  </property>
  <property fmtid="{D5CDD505-2E9C-101B-9397-08002B2CF9AE}" pid="3" name="MSIP_Label_8c04c3de-4a7a-4782-90ee-25cdf468a893_SetDate">
    <vt:lpwstr>2026-06-15T06:16:59Z</vt:lpwstr>
  </property>
  <property fmtid="{D5CDD505-2E9C-101B-9397-08002B2CF9AE}" pid="4" name="MSIP_Label_8c04c3de-4a7a-4782-90ee-25cdf468a893_Method">
    <vt:lpwstr>Standard</vt:lpwstr>
  </property>
  <property fmtid="{D5CDD505-2E9C-101B-9397-08002B2CF9AE}" pid="5" name="MSIP_Label_8c04c3de-4a7a-4782-90ee-25cdf468a893_Name">
    <vt:lpwstr>Public</vt:lpwstr>
  </property>
  <property fmtid="{D5CDD505-2E9C-101B-9397-08002B2CF9AE}" pid="6" name="MSIP_Label_8c04c3de-4a7a-4782-90ee-25cdf468a893_SiteId">
    <vt:lpwstr>035694e9-d37a-4068-87ca-24fce088b110</vt:lpwstr>
  </property>
  <property fmtid="{D5CDD505-2E9C-101B-9397-08002B2CF9AE}" pid="7" name="MSIP_Label_8c04c3de-4a7a-4782-90ee-25cdf468a893_ActionId">
    <vt:lpwstr>c88edaee-900a-439e-8c67-b7a224db0cdf</vt:lpwstr>
  </property>
  <property fmtid="{D5CDD505-2E9C-101B-9397-08002B2CF9AE}" pid="8" name="MSIP_Label_8c04c3de-4a7a-4782-90ee-25cdf468a893_ContentBits">
    <vt:lpwstr>0</vt:lpwstr>
  </property>
  <property fmtid="{D5CDD505-2E9C-101B-9397-08002B2CF9AE}" pid="9" name="MSIP_Label_8c04c3de-4a7a-4782-90ee-25cdf468a893_Tag">
    <vt:lpwstr>10, 3, 0, 1</vt:lpwstr>
  </property>
</Properties>
</file>